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Z-Malinska-3\Documents\STATISTIKA\"/>
    </mc:Choice>
  </mc:AlternateContent>
  <xr:revisionPtr revIDLastSave="0" documentId="13_ncr:1_{6880A81D-E475-4EF5-9546-C212CB62D5A5}" xr6:coauthVersionLast="47" xr6:coauthVersionMax="47" xr10:uidLastSave="{00000000-0000-0000-0000-000000000000}"/>
  <bookViews>
    <workbookView xWindow="-120" yWindow="-120" windowWidth="29040" windowHeight="15720" tabRatio="701" xr2:uid="{00000000-000D-0000-FFFF-FFFF00000000}"/>
  </bookViews>
  <sheets>
    <sheet name=" " sheetId="2" r:id="rId1"/>
    <sheet name="Po kapacitetima" sheetId="3" r:id="rId2"/>
    <sheet name="Po zemljama" sheetId="5" r:id="rId3"/>
  </sheets>
  <externalReferences>
    <externalReference r:id="rId4"/>
  </externalReferences>
  <definedNames>
    <definedName name="rng_troskovi20">#REF!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3" l="1"/>
  <c r="I82" i="5" l="1"/>
  <c r="I81" i="5"/>
  <c r="H82" i="5"/>
  <c r="H81" i="5"/>
  <c r="F82" i="5"/>
  <c r="F81" i="5"/>
  <c r="E82" i="5"/>
  <c r="E81" i="5"/>
  <c r="C82" i="5"/>
  <c r="C81" i="5"/>
  <c r="B82" i="5"/>
  <c r="B81" i="5"/>
  <c r="D39" i="3"/>
  <c r="I18" i="3"/>
  <c r="E18" i="3"/>
  <c r="E38" i="3"/>
  <c r="I37" i="3"/>
  <c r="H39" i="3"/>
  <c r="I36" i="3"/>
  <c r="E83" i="5" l="1"/>
  <c r="O82" i="5"/>
  <c r="M82" i="5"/>
  <c r="D27" i="3"/>
  <c r="H15" i="3"/>
  <c r="E26" i="3"/>
  <c r="M12" i="3"/>
  <c r="P12" i="3"/>
  <c r="O12" i="3"/>
  <c r="N12" i="3"/>
  <c r="L26" i="3"/>
  <c r="I83" i="5" l="1"/>
  <c r="J81" i="5" s="1"/>
  <c r="N82" i="5"/>
  <c r="P82" i="5"/>
  <c r="C83" i="5"/>
  <c r="D82" i="5" s="1"/>
  <c r="B83" i="5"/>
  <c r="K83" i="5" s="1"/>
  <c r="H83" i="5"/>
  <c r="O83" i="5" s="1"/>
  <c r="P81" i="5"/>
  <c r="F83" i="5"/>
  <c r="N81" i="5"/>
  <c r="K82" i="5"/>
  <c r="O81" i="5"/>
  <c r="L82" i="5"/>
  <c r="K81" i="5"/>
  <c r="L81" i="5"/>
  <c r="M81" i="5"/>
  <c r="I12" i="3"/>
  <c r="I14" i="3"/>
  <c r="E14" i="3"/>
  <c r="E12" i="3"/>
  <c r="E20" i="3"/>
  <c r="I20" i="3"/>
  <c r="P7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46" i="5"/>
  <c r="P47" i="5"/>
  <c r="P48" i="5"/>
  <c r="P49" i="5"/>
  <c r="P50" i="5"/>
  <c r="P51" i="5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P65" i="5"/>
  <c r="P66" i="5"/>
  <c r="P67" i="5"/>
  <c r="P68" i="5"/>
  <c r="P69" i="5"/>
  <c r="P70" i="5"/>
  <c r="P71" i="5"/>
  <c r="P72" i="5"/>
  <c r="P73" i="5"/>
  <c r="P74" i="5"/>
  <c r="P75" i="5"/>
  <c r="P76" i="5"/>
  <c r="P77" i="5"/>
  <c r="P78" i="5"/>
  <c r="P79" i="5"/>
  <c r="P80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O42" i="5"/>
  <c r="O43" i="5"/>
  <c r="O44" i="5"/>
  <c r="O45" i="5"/>
  <c r="O46" i="5"/>
  <c r="O47" i="5"/>
  <c r="O48" i="5"/>
  <c r="O49" i="5"/>
  <c r="O50" i="5"/>
  <c r="O51" i="5"/>
  <c r="O52" i="5"/>
  <c r="O53" i="5"/>
  <c r="O54" i="5"/>
  <c r="O55" i="5"/>
  <c r="O56" i="5"/>
  <c r="O57" i="5"/>
  <c r="O58" i="5"/>
  <c r="O59" i="5"/>
  <c r="O60" i="5"/>
  <c r="O61" i="5"/>
  <c r="O62" i="5"/>
  <c r="O63" i="5"/>
  <c r="O64" i="5"/>
  <c r="O65" i="5"/>
  <c r="O66" i="5"/>
  <c r="O67" i="5"/>
  <c r="O68" i="5"/>
  <c r="O69" i="5"/>
  <c r="O70" i="5"/>
  <c r="O71" i="5"/>
  <c r="O72" i="5"/>
  <c r="O73" i="5"/>
  <c r="O74" i="5"/>
  <c r="O75" i="5"/>
  <c r="O76" i="5"/>
  <c r="O77" i="5"/>
  <c r="O78" i="5"/>
  <c r="O79" i="5"/>
  <c r="O80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4" i="5"/>
  <c r="L75" i="5"/>
  <c r="L76" i="5"/>
  <c r="L77" i="5"/>
  <c r="L78" i="5"/>
  <c r="L79" i="5"/>
  <c r="L80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60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M77" i="5"/>
  <c r="M78" i="5"/>
  <c r="M79" i="5"/>
  <c r="M15" i="5"/>
  <c r="O24" i="3"/>
  <c r="N24" i="3"/>
  <c r="M24" i="3"/>
  <c r="L15" i="3"/>
  <c r="L14" i="3"/>
  <c r="L13" i="3"/>
  <c r="E37" i="3"/>
  <c r="E25" i="3"/>
  <c r="G27" i="3"/>
  <c r="J82" i="5" l="1"/>
  <c r="J83" i="5" s="1"/>
  <c r="D81" i="5"/>
  <c r="D83" i="5" s="1"/>
  <c r="N83" i="5"/>
  <c r="M83" i="5"/>
  <c r="P83" i="5"/>
  <c r="G82" i="5"/>
  <c r="G81" i="5"/>
  <c r="L83" i="5"/>
  <c r="K6" i="5"/>
  <c r="L6" i="5"/>
  <c r="M6" i="5"/>
  <c r="N6" i="5"/>
  <c r="O6" i="5"/>
  <c r="P6" i="5"/>
  <c r="Q6" i="5"/>
  <c r="M7" i="5"/>
  <c r="N7" i="5"/>
  <c r="Q7" i="5"/>
  <c r="G83" i="5" l="1"/>
  <c r="J6" i="5" l="1"/>
  <c r="J7" i="5"/>
  <c r="I25" i="3"/>
  <c r="G6" i="5" l="1"/>
  <c r="G7" i="5"/>
  <c r="E6" i="3"/>
  <c r="Q14" i="5" l="1"/>
  <c r="Q13" i="5"/>
  <c r="Q12" i="5"/>
  <c r="Q11" i="5"/>
  <c r="Q10" i="5"/>
  <c r="Q9" i="5"/>
  <c r="Q8" i="5"/>
  <c r="Q5" i="5"/>
  <c r="D6" i="5" l="1"/>
  <c r="D7" i="5"/>
  <c r="R6" i="5" s="1"/>
  <c r="D19" i="5"/>
  <c r="D11" i="5" l="1"/>
  <c r="D14" i="5"/>
  <c r="D8" i="5"/>
  <c r="R7" i="5" s="1"/>
  <c r="M80" i="5"/>
  <c r="J79" i="5"/>
  <c r="J80" i="5"/>
  <c r="D79" i="5"/>
  <c r="D80" i="5"/>
  <c r="J8" i="5" l="1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D78" i="5"/>
  <c r="D9" i="5"/>
  <c r="D10" i="5"/>
  <c r="D12" i="5"/>
  <c r="D13" i="5"/>
  <c r="D15" i="5"/>
  <c r="D16" i="5"/>
  <c r="D17" i="5"/>
  <c r="D18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7" i="5"/>
  <c r="D76" i="5"/>
  <c r="D75" i="5"/>
  <c r="G21" i="3" l="1"/>
  <c r="E19" i="3"/>
  <c r="G39" i="5" l="1"/>
  <c r="G8" i="5"/>
  <c r="G38" i="5"/>
  <c r="G73" i="5"/>
  <c r="G41" i="5"/>
  <c r="G11" i="5"/>
  <c r="G75" i="5"/>
  <c r="G32" i="5"/>
  <c r="G15" i="5"/>
  <c r="G31" i="5"/>
  <c r="G69" i="5"/>
  <c r="G37" i="5"/>
  <c r="G67" i="5"/>
  <c r="G78" i="5"/>
  <c r="G34" i="5"/>
  <c r="G76" i="5"/>
  <c r="G14" i="5"/>
  <c r="G71" i="5"/>
  <c r="G74" i="5"/>
  <c r="G57" i="5"/>
  <c r="G25" i="5"/>
  <c r="G43" i="5"/>
  <c r="G58" i="5"/>
  <c r="G22" i="5"/>
  <c r="G64" i="5"/>
  <c r="G63" i="5"/>
  <c r="G66" i="5"/>
  <c r="G53" i="5"/>
  <c r="G21" i="5"/>
  <c r="G35" i="5"/>
  <c r="G54" i="5"/>
  <c r="G17" i="5"/>
  <c r="G48" i="5"/>
  <c r="G60" i="5"/>
  <c r="G44" i="5"/>
  <c r="G28" i="5"/>
  <c r="G9" i="5"/>
  <c r="G23" i="5"/>
  <c r="G49" i="5"/>
  <c r="G59" i="5"/>
  <c r="G27" i="5"/>
  <c r="G70" i="5"/>
  <c r="G50" i="5"/>
  <c r="G30" i="5"/>
  <c r="G12" i="5"/>
  <c r="G72" i="5"/>
  <c r="G56" i="5"/>
  <c r="G40" i="5"/>
  <c r="G24" i="5"/>
  <c r="G80" i="5"/>
  <c r="G79" i="5"/>
  <c r="G19" i="5"/>
  <c r="G55" i="5"/>
  <c r="G46" i="5"/>
  <c r="G65" i="5"/>
  <c r="G33" i="5"/>
  <c r="G16" i="5"/>
  <c r="G47" i="5"/>
  <c r="G13" i="5"/>
  <c r="G77" i="5"/>
  <c r="G61" i="5"/>
  <c r="G45" i="5"/>
  <c r="G29" i="5"/>
  <c r="G10" i="5"/>
  <c r="G51" i="5"/>
  <c r="G18" i="5"/>
  <c r="G62" i="5"/>
  <c r="G42" i="5"/>
  <c r="G26" i="5"/>
  <c r="G68" i="5"/>
  <c r="G52" i="5"/>
  <c r="G36" i="5"/>
  <c r="G20" i="5"/>
  <c r="N8" i="5"/>
  <c r="N9" i="5"/>
  <c r="N10" i="5"/>
  <c r="N11" i="5"/>
  <c r="N12" i="5"/>
  <c r="N13" i="5"/>
  <c r="N14" i="5"/>
  <c r="N15" i="5"/>
  <c r="M8" i="5"/>
  <c r="M9" i="5"/>
  <c r="M10" i="5"/>
  <c r="M11" i="5"/>
  <c r="M12" i="5"/>
  <c r="M13" i="5"/>
  <c r="M14" i="5"/>
  <c r="R5" i="5"/>
  <c r="R8" i="5"/>
  <c r="R9" i="5"/>
  <c r="R10" i="5"/>
  <c r="R11" i="5"/>
  <c r="R12" i="5"/>
  <c r="R13" i="5"/>
  <c r="R14" i="5"/>
  <c r="I38" i="3" l="1"/>
  <c r="I40" i="3" l="1"/>
  <c r="I39" i="3"/>
  <c r="E36" i="3"/>
  <c r="E40" i="3" s="1"/>
  <c r="H40" i="3" l="1"/>
  <c r="G40" i="3"/>
  <c r="D40" i="3"/>
  <c r="C40" i="3"/>
  <c r="G39" i="3"/>
  <c r="C39" i="3"/>
  <c r="G41" i="3"/>
  <c r="H32" i="3"/>
  <c r="H44" i="3" s="1"/>
  <c r="G32" i="3"/>
  <c r="G44" i="3" s="1"/>
  <c r="C32" i="3"/>
  <c r="C44" i="3" s="1"/>
  <c r="H31" i="3"/>
  <c r="H43" i="3" s="1"/>
  <c r="G31" i="3"/>
  <c r="G43" i="3" s="1"/>
  <c r="D31" i="3"/>
  <c r="D43" i="3" s="1"/>
  <c r="C31" i="3"/>
  <c r="C43" i="3" s="1"/>
  <c r="H30" i="3"/>
  <c r="G30" i="3"/>
  <c r="D30" i="3"/>
  <c r="D42" i="3" s="1"/>
  <c r="C30" i="3"/>
  <c r="C42" i="3" s="1"/>
  <c r="H28" i="3"/>
  <c r="G28" i="3"/>
  <c r="D28" i="3"/>
  <c r="C28" i="3"/>
  <c r="H27" i="3"/>
  <c r="C27" i="3"/>
  <c r="I26" i="3"/>
  <c r="N25" i="3"/>
  <c r="P14" i="3"/>
  <c r="I24" i="3"/>
  <c r="E24" i="3"/>
  <c r="H22" i="3"/>
  <c r="G22" i="3"/>
  <c r="D22" i="3"/>
  <c r="C22" i="3"/>
  <c r="H21" i="3"/>
  <c r="D21" i="3"/>
  <c r="C21" i="3"/>
  <c r="O26" i="3"/>
  <c r="O15" i="3"/>
  <c r="I19" i="3"/>
  <c r="N26" i="3" s="1"/>
  <c r="O14" i="3"/>
  <c r="M26" i="3"/>
  <c r="H16" i="3"/>
  <c r="G16" i="3"/>
  <c r="C16" i="3"/>
  <c r="G15" i="3"/>
  <c r="C15" i="3"/>
  <c r="O27" i="3"/>
  <c r="I13" i="3"/>
  <c r="N27" i="3" s="1"/>
  <c r="E13" i="3"/>
  <c r="N14" i="3" s="1"/>
  <c r="N13" i="3"/>
  <c r="H10" i="3"/>
  <c r="G10" i="3"/>
  <c r="D10" i="3"/>
  <c r="C10" i="3"/>
  <c r="H9" i="3"/>
  <c r="G9" i="3"/>
  <c r="D9" i="3"/>
  <c r="C9" i="3"/>
  <c r="I8" i="3"/>
  <c r="E8" i="3"/>
  <c r="I7" i="3"/>
  <c r="N28" i="3" s="1"/>
  <c r="E7" i="3"/>
  <c r="M14" i="3" s="1"/>
  <c r="I6" i="3"/>
  <c r="H42" i="3" l="1"/>
  <c r="H46" i="3" s="1"/>
  <c r="I30" i="3"/>
  <c r="G35" i="3" s="1"/>
  <c r="M28" i="3"/>
  <c r="O28" i="3"/>
  <c r="M15" i="3"/>
  <c r="P15" i="3"/>
  <c r="N15" i="3"/>
  <c r="E42" i="3"/>
  <c r="I28" i="3"/>
  <c r="I27" i="3"/>
  <c r="O25" i="3"/>
  <c r="G29" i="3"/>
  <c r="M25" i="3"/>
  <c r="C29" i="3"/>
  <c r="P13" i="3"/>
  <c r="D23" i="3"/>
  <c r="O13" i="3"/>
  <c r="G17" i="3"/>
  <c r="M27" i="3"/>
  <c r="D11" i="3"/>
  <c r="M13" i="3"/>
  <c r="E16" i="3"/>
  <c r="G34" i="3"/>
  <c r="I9" i="3"/>
  <c r="G33" i="3"/>
  <c r="E21" i="3"/>
  <c r="I31" i="3"/>
  <c r="I21" i="3"/>
  <c r="H29" i="3"/>
  <c r="E9" i="3"/>
  <c r="I32" i="3"/>
  <c r="E31" i="3"/>
  <c r="H17" i="3"/>
  <c r="C34" i="3"/>
  <c r="H41" i="3"/>
  <c r="I41" i="3" s="1"/>
  <c r="H34" i="3"/>
  <c r="C46" i="3"/>
  <c r="C45" i="3"/>
  <c r="E43" i="3"/>
  <c r="F37" i="3" s="1"/>
  <c r="D45" i="3"/>
  <c r="I43" i="3"/>
  <c r="J13" i="3" s="1"/>
  <c r="I44" i="3"/>
  <c r="E32" i="3"/>
  <c r="C41" i="3"/>
  <c r="I10" i="3"/>
  <c r="G11" i="3"/>
  <c r="I15" i="3"/>
  <c r="D17" i="3"/>
  <c r="I22" i="3"/>
  <c r="G23" i="3"/>
  <c r="D29" i="3"/>
  <c r="D41" i="3"/>
  <c r="C17" i="3"/>
  <c r="E28" i="3"/>
  <c r="E30" i="3"/>
  <c r="D35" i="3" s="1"/>
  <c r="C11" i="3"/>
  <c r="H11" i="3"/>
  <c r="E15" i="3"/>
  <c r="E22" i="3"/>
  <c r="C23" i="3"/>
  <c r="H23" i="3"/>
  <c r="E27" i="3"/>
  <c r="C33" i="3"/>
  <c r="H33" i="3"/>
  <c r="E39" i="3"/>
  <c r="G42" i="3"/>
  <c r="E10" i="3"/>
  <c r="I16" i="3"/>
  <c r="D33" i="3"/>
  <c r="H45" i="3" l="1"/>
  <c r="H35" i="3"/>
  <c r="I35" i="3" s="1"/>
  <c r="I29" i="3"/>
  <c r="J14" i="3"/>
  <c r="J8" i="3"/>
  <c r="E41" i="3"/>
  <c r="F6" i="3"/>
  <c r="E23" i="3"/>
  <c r="I17" i="3"/>
  <c r="E29" i="3"/>
  <c r="E11" i="3"/>
  <c r="J26" i="3"/>
  <c r="J38" i="3"/>
  <c r="F12" i="3"/>
  <c r="D47" i="3"/>
  <c r="F36" i="3"/>
  <c r="F18" i="3"/>
  <c r="F7" i="3"/>
  <c r="E17" i="3"/>
  <c r="F24" i="3"/>
  <c r="J7" i="3"/>
  <c r="C47" i="3"/>
  <c r="E34" i="3"/>
  <c r="E33" i="3"/>
  <c r="I23" i="3"/>
  <c r="F13" i="3"/>
  <c r="J19" i="3"/>
  <c r="J25" i="3"/>
  <c r="J37" i="3"/>
  <c r="F25" i="3"/>
  <c r="C35" i="3"/>
  <c r="E35" i="3" s="1"/>
  <c r="I33" i="3"/>
  <c r="I34" i="3"/>
  <c r="F19" i="3"/>
  <c r="J20" i="3"/>
  <c r="G46" i="3"/>
  <c r="G45" i="3"/>
  <c r="I42" i="3"/>
  <c r="G47" i="3" s="1"/>
  <c r="I11" i="3"/>
  <c r="E45" i="3"/>
  <c r="J31" i="3" l="1"/>
  <c r="F31" i="3"/>
  <c r="F43" i="3" s="1"/>
  <c r="E47" i="3"/>
  <c r="F42" i="3"/>
  <c r="J43" i="3"/>
  <c r="F30" i="3"/>
  <c r="J32" i="3"/>
  <c r="J44" i="3" s="1"/>
  <c r="I45" i="3"/>
  <c r="I46" i="3"/>
  <c r="J6" i="3"/>
  <c r="M37" i="3" s="1"/>
  <c r="J18" i="3"/>
  <c r="M39" i="3" s="1"/>
  <c r="J12" i="3"/>
  <c r="M38" i="3" s="1"/>
  <c r="J24" i="3"/>
  <c r="M40" i="3" s="1"/>
  <c r="J36" i="3"/>
  <c r="M41" i="3" s="1"/>
  <c r="H47" i="3"/>
  <c r="I47" i="3" s="1"/>
  <c r="J42" i="3" l="1"/>
  <c r="J30" i="3"/>
  <c r="D32" i="3" l="1"/>
  <c r="D44" i="3" s="1"/>
  <c r="D16" i="3"/>
  <c r="D34" i="3" l="1"/>
  <c r="D46" i="3"/>
  <c r="E44" i="3"/>
  <c r="E46" i="3" l="1"/>
  <c r="F20" i="3"/>
  <c r="F14" i="3"/>
  <c r="F26" i="3"/>
  <c r="F8" i="3"/>
  <c r="F38" i="3"/>
  <c r="F32" i="3" l="1"/>
  <c r="F44" i="3" s="1"/>
</calcChain>
</file>

<file path=xl/sharedStrings.xml><?xml version="1.0" encoding="utf-8"?>
<sst xmlns="http://schemas.openxmlformats.org/spreadsheetml/2006/main" count="174" uniqueCount="110">
  <si>
    <t>Izvještaj sastavila: Eva Kraljić</t>
  </si>
  <si>
    <t>VRSTA SMJEŠTAJA</t>
  </si>
  <si>
    <t>DOLASCI</t>
  </si>
  <si>
    <t>NOĆENJA</t>
  </si>
  <si>
    <t>DOMAĆI</t>
  </si>
  <si>
    <t>STRANI</t>
  </si>
  <si>
    <t>UKUPNO</t>
  </si>
  <si>
    <t>%</t>
  </si>
  <si>
    <t>HOTELI</t>
  </si>
  <si>
    <t>OBJEKTI U DOMAĆINSTVU</t>
  </si>
  <si>
    <t>OSTALI UGOSTITELJSKI OBJEKTI ZA SMJEŠTAJ</t>
  </si>
  <si>
    <t>KAMPOVI</t>
  </si>
  <si>
    <t>KOMERCIJALNI UKUPNO</t>
  </si>
  <si>
    <t>NEKOMERCIJALNI SMJEŠTAJ</t>
  </si>
  <si>
    <t>dolasci</t>
  </si>
  <si>
    <t>noćenja</t>
  </si>
  <si>
    <t xml:space="preserve"> % noćenja</t>
  </si>
  <si>
    <t>Sveukupno</t>
  </si>
  <si>
    <t xml:space="preserve">SVEUKUPNO </t>
  </si>
  <si>
    <t>KOMERCIJALNI PROMET</t>
  </si>
  <si>
    <t>SVEUKUPNI PROMET</t>
  </si>
  <si>
    <t>NEKOMERCIALNI SMJEŠTAJ</t>
  </si>
  <si>
    <t>DRŽAVA</t>
  </si>
  <si>
    <t>Ukupno strani</t>
  </si>
  <si>
    <t>Ukupno domaći</t>
  </si>
  <si>
    <t>2024.</t>
  </si>
  <si>
    <t>KAMP</t>
  </si>
  <si>
    <t>2025.</t>
  </si>
  <si>
    <t>INDEKS 25/24</t>
  </si>
  <si>
    <t>2026.</t>
  </si>
  <si>
    <t>INDEKS 26/25</t>
  </si>
  <si>
    <t>INDEKS 26/24</t>
  </si>
  <si>
    <t>Službena statistika TZO Malinska-Dubašnica,                                                                                                                                                                               po kapacitetima i zemljama, prema podacima                                                                                                                                                                                                iz sustava eVisitor na dan 5.10.2026.                                                                                                                                                                                                                                                                                                                                                                      siječanj - rujan, 2026.</t>
  </si>
  <si>
    <t>IZVJEŠTAJ PO KAPACITETIMA I-IX/2026</t>
  </si>
  <si>
    <t>TURISTIČKI PROMET PO ZEMLJAMA  I-IX/2026</t>
  </si>
  <si>
    <t>Njemačka</t>
  </si>
  <si>
    <t>Austrija</t>
  </si>
  <si>
    <t>Mađarska</t>
  </si>
  <si>
    <t>Slovenija</t>
  </si>
  <si>
    <t>Hrvatska</t>
  </si>
  <si>
    <t>Poljska</t>
  </si>
  <si>
    <t>Italija</t>
  </si>
  <si>
    <t>Slovačka</t>
  </si>
  <si>
    <t>Češka</t>
  </si>
  <si>
    <t>Ukrajina</t>
  </si>
  <si>
    <t>Srbija</t>
  </si>
  <si>
    <t>Švicarska</t>
  </si>
  <si>
    <t>Nizozemska</t>
  </si>
  <si>
    <t>Rumunjska</t>
  </si>
  <si>
    <t>Belgija</t>
  </si>
  <si>
    <t>Bosna i Hercegovina</t>
  </si>
  <si>
    <t>Švedska</t>
  </si>
  <si>
    <t>Ujedinjena Kraljevina</t>
  </si>
  <si>
    <t>SAD</t>
  </si>
  <si>
    <t>Francuska</t>
  </si>
  <si>
    <t>Danska</t>
  </si>
  <si>
    <t>Litva</t>
  </si>
  <si>
    <t>Letonija</t>
  </si>
  <si>
    <t>Makedonija</t>
  </si>
  <si>
    <t>Rusija</t>
  </si>
  <si>
    <t>Ostale azijske zemlje</t>
  </si>
  <si>
    <t>Španjolska</t>
  </si>
  <si>
    <t>Norveška</t>
  </si>
  <si>
    <t>Kanada</t>
  </si>
  <si>
    <t>Australija</t>
  </si>
  <si>
    <t>Bjelorusija</t>
  </si>
  <si>
    <t>Ostale afričke zemlje</t>
  </si>
  <si>
    <t>Estonija</t>
  </si>
  <si>
    <t>Irska</t>
  </si>
  <si>
    <t>Island</t>
  </si>
  <si>
    <t>Bugarska</t>
  </si>
  <si>
    <t>Ostale europske zemlje</t>
  </si>
  <si>
    <t>Luksemburg</t>
  </si>
  <si>
    <t>Turska</t>
  </si>
  <si>
    <t>Indija</t>
  </si>
  <si>
    <t>Finska</t>
  </si>
  <si>
    <t>Kina</t>
  </si>
  <si>
    <t>Portugal</t>
  </si>
  <si>
    <t>Kosovo</t>
  </si>
  <si>
    <t>Kazahstan</t>
  </si>
  <si>
    <t>Ostale zemlje Južne i Srednje Amerike</t>
  </si>
  <si>
    <t>Izrael</t>
  </si>
  <si>
    <t>Grčka</t>
  </si>
  <si>
    <t>Crna Gora</t>
  </si>
  <si>
    <t>Brazil</t>
  </si>
  <si>
    <t>Malta</t>
  </si>
  <si>
    <t>Čile</t>
  </si>
  <si>
    <t>Koreja, Republika</t>
  </si>
  <si>
    <t>Albanija</t>
  </si>
  <si>
    <t>Lihtenštajn</t>
  </si>
  <si>
    <t>Japan</t>
  </si>
  <si>
    <t>Tajland</t>
  </si>
  <si>
    <t>Maroko</t>
  </si>
  <si>
    <t>Argentina</t>
  </si>
  <si>
    <t>Ujedinjeni Arapski Emirati</t>
  </si>
  <si>
    <t>Cipar</t>
  </si>
  <si>
    <t>Tunis</t>
  </si>
  <si>
    <t>Ostale zemlje Sjeverne Amerike</t>
  </si>
  <si>
    <t>Južnoafrička Republika</t>
  </si>
  <si>
    <t>Tajvan, Kina</t>
  </si>
  <si>
    <t>Indonezija</t>
  </si>
  <si>
    <t>Meksiko</t>
  </si>
  <si>
    <t>Novi Zeland</t>
  </si>
  <si>
    <t>Ostale zemlje Oceanije</t>
  </si>
  <si>
    <t>Hong Kong, Kina</t>
  </si>
  <si>
    <t>Jordan</t>
  </si>
  <si>
    <t>Kuvajt</t>
  </si>
  <si>
    <t>Katar</t>
  </si>
  <si>
    <t>Makao, Kina</t>
  </si>
  <si>
    <t>Oman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</si>
</sst>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#,##0\ &quot;kn&quot;;\-#,##0\ &quot;kn&quot;"/>
    <numFmt numFmtId="42" formatCode="_-* #,##0\ &quot;kn&quot;_-;\-* #,##0\ &quot;kn&quot;_-;_-* &quot;-&quot;\ &quot;kn&quot;_-;_-@_-"/>
    <numFmt numFmtId="164" formatCode="_(* #,##0_);_(* \(#,##0\);_(* &quot;-&quot;_);_(@_)"/>
    <numFmt numFmtId="165" formatCode="_(* #,##0.00_);_(* \(#,##0.00\);_(* &quot;-&quot;??_);_(@_)"/>
    <numFmt numFmtId="166" formatCode="#,##0.0"/>
    <numFmt numFmtId="167" formatCode="#,##0.00\ _k_n"/>
  </numFmts>
  <fonts count="59" x14ac:knownFonts="1">
    <font>
      <sz val="11"/>
      <color theme="1"/>
      <name val="Calibri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0B744D"/>
      <name val="Calibri"/>
      <family val="2"/>
      <scheme val="minor"/>
    </font>
    <font>
      <sz val="11"/>
      <color theme="1"/>
      <name val="Calibri"/>
      <family val="2"/>
      <scheme val="minor"/>
    </font>
    <font>
      <sz val="17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4"/>
      <color theme="1"/>
      <name val="Calibri"/>
      <family val="2"/>
    </font>
    <font>
      <sz val="14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name val="Calibri"/>
      <family val="2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sz val="10"/>
      <name val="Tahoma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1"/>
      <color theme="9" tint="-0.249977111117893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color theme="1"/>
      <name val="Calibri"/>
      <family val="2"/>
    </font>
    <font>
      <sz val="10"/>
      <name val="Tahoma"/>
      <family val="2"/>
      <charset val="238"/>
    </font>
    <font>
      <sz val="10"/>
      <name val="Tahoma"/>
      <family val="2"/>
      <charset val="238"/>
    </font>
  </fonts>
  <fills count="40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9" tint="0.39994506668294322"/>
      </top>
      <bottom style="thin">
        <color theme="9" tint="0.39994506668294322"/>
      </bottom>
      <diagonal/>
    </border>
    <border>
      <left style="thin">
        <color theme="9" tint="0.39994506668294322"/>
      </left>
      <right/>
      <top/>
      <bottom style="thin">
        <color theme="9" tint="0.39991454817346722"/>
      </bottom>
      <diagonal/>
    </border>
    <border>
      <left/>
      <right style="thin">
        <color theme="9" tint="0.39991454817346722"/>
      </right>
      <top/>
      <bottom style="thin">
        <color theme="9" tint="0.3999145481734672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9">
    <xf numFmtId="0" fontId="0" fillId="0" borderId="0"/>
    <xf numFmtId="0" fontId="4" fillId="0" borderId="0" applyFill="0" applyBorder="0">
      <alignment wrapText="1"/>
    </xf>
    <xf numFmtId="0" fontId="6" fillId="2" borderId="0" applyNumberFormat="0" applyProtection="0">
      <alignment horizontal="left" wrapText="1" indent="4"/>
    </xf>
    <xf numFmtId="0" fontId="4" fillId="2" borderId="0" applyNumberFormat="0" applyProtection="0">
      <alignment horizontal="left" wrapText="1" indent="4"/>
    </xf>
    <xf numFmtId="0" fontId="7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5" fontId="14" fillId="0" borderId="0" applyFont="0" applyFill="0" applyBorder="0" applyAlignment="0" applyProtection="0"/>
    <xf numFmtId="16" fontId="9" fillId="0" borderId="0" applyFont="0" applyFill="0" applyBorder="0" applyAlignment="0">
      <alignment horizontal="left"/>
    </xf>
    <xf numFmtId="0" fontId="8" fillId="5" borderId="0" applyNumberFormat="0" applyBorder="0" applyAlignment="0" applyProtection="0"/>
    <xf numFmtId="0" fontId="3" fillId="6" borderId="3" applyNumberFormat="0" applyAlignment="0" applyProtection="0"/>
    <xf numFmtId="0" fontId="14" fillId="3" borderId="4" applyNumberFormat="0" applyFont="0" applyFill="0" applyAlignment="0"/>
    <xf numFmtId="0" fontId="14" fillId="3" borderId="5" applyNumberFormat="0" applyFont="0" applyFill="0" applyAlignment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7" applyNumberFormat="0" applyAlignment="0" applyProtection="0"/>
    <xf numFmtId="0" fontId="22" fillId="11" borderId="8" applyNumberFormat="0" applyAlignment="0" applyProtection="0"/>
    <xf numFmtId="0" fontId="23" fillId="11" borderId="7" applyNumberFormat="0" applyAlignment="0" applyProtection="0"/>
    <xf numFmtId="0" fontId="24" fillId="0" borderId="9" applyNumberFormat="0" applyFill="0" applyAlignment="0" applyProtection="0"/>
    <xf numFmtId="0" fontId="25" fillId="12" borderId="10" applyNumberFormat="0" applyAlignment="0" applyProtection="0"/>
    <xf numFmtId="0" fontId="26" fillId="0" borderId="0" applyNumberFormat="0" applyFill="0" applyBorder="0" applyAlignment="0" applyProtection="0"/>
    <xf numFmtId="0" fontId="14" fillId="13" borderId="11" applyNumberFormat="0" applyFont="0" applyAlignment="0" applyProtection="0"/>
    <xf numFmtId="0" fontId="27" fillId="0" borderId="0" applyNumberFormat="0" applyFill="0" applyBorder="0" applyAlignment="0" applyProtection="0"/>
    <xf numFmtId="0" fontId="28" fillId="0" borderId="12" applyNumberFormat="0" applyFill="0" applyAlignment="0" applyProtection="0"/>
    <xf numFmtId="0" fontId="29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9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9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9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4" borderId="0" applyNumberFormat="0" applyBorder="0" applyAlignment="0" applyProtection="0"/>
    <xf numFmtId="0" fontId="2" fillId="28" borderId="0" applyNumberFormat="0" applyBorder="0" applyAlignment="0" applyProtection="0"/>
    <xf numFmtId="0" fontId="2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50" fillId="0" borderId="0"/>
    <xf numFmtId="0" fontId="57" fillId="0" borderId="0"/>
    <xf numFmtId="0" fontId="58" fillId="0" borderId="0"/>
  </cellStyleXfs>
  <cellXfs count="284">
    <xf numFmtId="0" fontId="0" fillId="0" borderId="0" xfId="0"/>
    <xf numFmtId="0" fontId="5" fillId="0" borderId="0" xfId="0" applyFont="1"/>
    <xf numFmtId="0" fontId="7" fillId="0" borderId="0" xfId="4"/>
    <xf numFmtId="0" fontId="13" fillId="0" borderId="0" xfId="0" applyFont="1"/>
    <xf numFmtId="0" fontId="0" fillId="0" borderId="30" xfId="0" applyBorder="1"/>
    <xf numFmtId="3" fontId="0" fillId="0" borderId="30" xfId="0" applyNumberFormat="1" applyBorder="1"/>
    <xf numFmtId="4" fontId="0" fillId="0" borderId="31" xfId="0" applyNumberFormat="1" applyBorder="1"/>
    <xf numFmtId="166" fontId="0" fillId="0" borderId="30" xfId="0" applyNumberFormat="1" applyBorder="1"/>
    <xf numFmtId="166" fontId="0" fillId="0" borderId="35" xfId="0" applyNumberFormat="1" applyBorder="1"/>
    <xf numFmtId="4" fontId="0" fillId="0" borderId="30" xfId="0" applyNumberFormat="1" applyBorder="1"/>
    <xf numFmtId="4" fontId="0" fillId="0" borderId="38" xfId="0" applyNumberFormat="1" applyBorder="1"/>
    <xf numFmtId="4" fontId="0" fillId="0" borderId="39" xfId="0" applyNumberFormat="1" applyBorder="1"/>
    <xf numFmtId="4" fontId="0" fillId="0" borderId="40" xfId="0" applyNumberFormat="1" applyBorder="1"/>
    <xf numFmtId="4" fontId="0" fillId="0" borderId="35" xfId="0" applyNumberFormat="1" applyBorder="1"/>
    <xf numFmtId="4" fontId="0" fillId="0" borderId="42" xfId="0" applyNumberFormat="1" applyBorder="1"/>
    <xf numFmtId="4" fontId="0" fillId="0" borderId="43" xfId="0" applyNumberFormat="1" applyBorder="1"/>
    <xf numFmtId="4" fontId="0" fillId="0" borderId="44" xfId="0" applyNumberFormat="1" applyBorder="1"/>
    <xf numFmtId="3" fontId="41" fillId="0" borderId="30" xfId="0" applyNumberFormat="1" applyFont="1" applyBorder="1"/>
    <xf numFmtId="4" fontId="41" fillId="0" borderId="31" xfId="0" applyNumberFormat="1" applyFont="1" applyBorder="1"/>
    <xf numFmtId="4" fontId="41" fillId="0" borderId="30" xfId="0" applyNumberFormat="1" applyFont="1" applyBorder="1"/>
    <xf numFmtId="4" fontId="41" fillId="0" borderId="35" xfId="0" applyNumberFormat="1" applyFont="1" applyBorder="1"/>
    <xf numFmtId="4" fontId="41" fillId="0" borderId="44" xfId="0" applyNumberFormat="1" applyFont="1" applyBorder="1"/>
    <xf numFmtId="3" fontId="33" fillId="37" borderId="25" xfId="0" applyNumberFormat="1" applyFont="1" applyFill="1" applyBorder="1"/>
    <xf numFmtId="4" fontId="33" fillId="37" borderId="26" xfId="0" applyNumberFormat="1" applyFont="1" applyFill="1" applyBorder="1"/>
    <xf numFmtId="0" fontId="33" fillId="37" borderId="47" xfId="0" applyFont="1" applyFill="1" applyBorder="1"/>
    <xf numFmtId="3" fontId="33" fillId="37" borderId="47" xfId="0" applyNumberFormat="1" applyFont="1" applyFill="1" applyBorder="1"/>
    <xf numFmtId="4" fontId="33" fillId="37" borderId="48" xfId="0" applyNumberFormat="1" applyFont="1" applyFill="1" applyBorder="1"/>
    <xf numFmtId="3" fontId="0" fillId="36" borderId="30" xfId="0" applyNumberFormat="1" applyFill="1" applyBorder="1"/>
    <xf numFmtId="4" fontId="0" fillId="36" borderId="31" xfId="0" applyNumberFormat="1" applyFill="1" applyBorder="1"/>
    <xf numFmtId="4" fontId="0" fillId="36" borderId="30" xfId="0" applyNumberFormat="1" applyFill="1" applyBorder="1"/>
    <xf numFmtId="4" fontId="0" fillId="36" borderId="35" xfId="0" applyNumberFormat="1" applyFill="1" applyBorder="1"/>
    <xf numFmtId="4" fontId="0" fillId="36" borderId="43" xfId="0" applyNumberFormat="1" applyFill="1" applyBorder="1"/>
    <xf numFmtId="4" fontId="0" fillId="36" borderId="44" xfId="0" applyNumberFormat="1" applyFill="1" applyBorder="1"/>
    <xf numFmtId="4" fontId="0" fillId="36" borderId="42" xfId="0" applyNumberFormat="1" applyFill="1" applyBorder="1"/>
    <xf numFmtId="4" fontId="0" fillId="38" borderId="31" xfId="0" applyNumberFormat="1" applyFill="1" applyBorder="1"/>
    <xf numFmtId="166" fontId="0" fillId="38" borderId="29" xfId="0" applyNumberFormat="1" applyFill="1" applyBorder="1"/>
    <xf numFmtId="166" fontId="0" fillId="38" borderId="31" xfId="0" applyNumberFormat="1" applyFill="1" applyBorder="1"/>
    <xf numFmtId="3" fontId="41" fillId="37" borderId="30" xfId="0" applyNumberFormat="1" applyFont="1" applyFill="1" applyBorder="1"/>
    <xf numFmtId="4" fontId="41" fillId="37" borderId="31" xfId="0" applyNumberFormat="1" applyFont="1" applyFill="1" applyBorder="1"/>
    <xf numFmtId="4" fontId="41" fillId="37" borderId="30" xfId="0" applyNumberFormat="1" applyFont="1" applyFill="1" applyBorder="1"/>
    <xf numFmtId="4" fontId="41" fillId="37" borderId="35" xfId="0" applyNumberFormat="1" applyFont="1" applyFill="1" applyBorder="1"/>
    <xf numFmtId="4" fontId="41" fillId="0" borderId="43" xfId="0" applyNumberFormat="1" applyFont="1" applyBorder="1"/>
    <xf numFmtId="4" fontId="41" fillId="0" borderId="42" xfId="0" applyNumberFormat="1" applyFont="1" applyBorder="1"/>
    <xf numFmtId="4" fontId="41" fillId="37" borderId="43" xfId="0" applyNumberFormat="1" applyFont="1" applyFill="1" applyBorder="1"/>
    <xf numFmtId="4" fontId="41" fillId="37" borderId="44" xfId="0" applyNumberFormat="1" applyFont="1" applyFill="1" applyBorder="1"/>
    <xf numFmtId="4" fontId="41" fillId="37" borderId="42" xfId="0" applyNumberFormat="1" applyFont="1" applyFill="1" applyBorder="1"/>
    <xf numFmtId="3" fontId="33" fillId="36" borderId="47" xfId="0" applyNumberFormat="1" applyFont="1" applyFill="1" applyBorder="1"/>
    <xf numFmtId="4" fontId="33" fillId="36" borderId="48" xfId="0" applyNumberFormat="1" applyFont="1" applyFill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17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0" fontId="33" fillId="0" borderId="18" xfId="0" applyFont="1" applyBorder="1" applyAlignment="1">
      <alignment vertical="center"/>
    </xf>
    <xf numFmtId="0" fontId="33" fillId="0" borderId="19" xfId="0" applyFont="1" applyBorder="1" applyAlignment="1">
      <alignment vertical="center"/>
    </xf>
    <xf numFmtId="0" fontId="33" fillId="0" borderId="20" xfId="0" applyFont="1" applyBorder="1" applyAlignment="1">
      <alignment vertical="center"/>
    </xf>
    <xf numFmtId="0" fontId="33" fillId="0" borderId="16" xfId="0" applyFont="1" applyBorder="1" applyAlignment="1">
      <alignment vertical="center"/>
    </xf>
    <xf numFmtId="0" fontId="33" fillId="0" borderId="0" xfId="0" applyFont="1" applyAlignment="1">
      <alignment vertical="center"/>
    </xf>
    <xf numFmtId="0" fontId="33" fillId="0" borderId="17" xfId="0" applyFont="1" applyBorder="1" applyAlignment="1">
      <alignment vertical="center"/>
    </xf>
    <xf numFmtId="4" fontId="33" fillId="37" borderId="28" xfId="0" applyNumberFormat="1" applyFont="1" applyFill="1" applyBorder="1"/>
    <xf numFmtId="4" fontId="0" fillId="0" borderId="34" xfId="0" applyNumberFormat="1" applyBorder="1"/>
    <xf numFmtId="4" fontId="0" fillId="0" borderId="41" xfId="0" applyNumberFormat="1" applyBorder="1"/>
    <xf numFmtId="4" fontId="33" fillId="37" borderId="45" xfId="0" applyNumberFormat="1" applyFont="1" applyFill="1" applyBorder="1"/>
    <xf numFmtId="4" fontId="0" fillId="0" borderId="37" xfId="0" applyNumberFormat="1" applyBorder="1"/>
    <xf numFmtId="4" fontId="41" fillId="37" borderId="34" xfId="0" applyNumberFormat="1" applyFont="1" applyFill="1" applyBorder="1"/>
    <xf numFmtId="3" fontId="33" fillId="36" borderId="46" xfId="0" applyNumberFormat="1" applyFont="1" applyFill="1" applyBorder="1"/>
    <xf numFmtId="3" fontId="0" fillId="36" borderId="35" xfId="0" applyNumberFormat="1" applyFill="1" applyBorder="1"/>
    <xf numFmtId="3" fontId="33" fillId="37" borderId="32" xfId="0" applyNumberFormat="1" applyFont="1" applyFill="1" applyBorder="1"/>
    <xf numFmtId="3" fontId="41" fillId="0" borderId="35" xfId="0" applyNumberFormat="1" applyFont="1" applyBorder="1"/>
    <xf numFmtId="3" fontId="41" fillId="37" borderId="35" xfId="0" applyNumberFormat="1" applyFont="1" applyFill="1" applyBorder="1"/>
    <xf numFmtId="3" fontId="33" fillId="37" borderId="46" xfId="0" applyNumberFormat="1" applyFont="1" applyFill="1" applyBorder="1"/>
    <xf numFmtId="3" fontId="0" fillId="0" borderId="35" xfId="0" applyNumberFormat="1" applyBorder="1"/>
    <xf numFmtId="0" fontId="3" fillId="0" borderId="0" xfId="0" applyFont="1"/>
    <xf numFmtId="4" fontId="5" fillId="0" borderId="0" xfId="0" applyNumberFormat="1" applyFont="1"/>
    <xf numFmtId="0" fontId="9" fillId="0" borderId="0" xfId="4" applyFont="1"/>
    <xf numFmtId="0" fontId="9" fillId="0" borderId="0" xfId="0" applyFont="1"/>
    <xf numFmtId="0" fontId="9" fillId="35" borderId="0" xfId="4" applyFont="1" applyFill="1"/>
    <xf numFmtId="0" fontId="9" fillId="35" borderId="0" xfId="0" applyFont="1" applyFill="1"/>
    <xf numFmtId="0" fontId="3" fillId="0" borderId="14" xfId="0" applyFont="1" applyBorder="1"/>
    <xf numFmtId="0" fontId="40" fillId="0" borderId="18" xfId="0" applyFont="1" applyBorder="1" applyAlignment="1">
      <alignment vertical="center"/>
    </xf>
    <xf numFmtId="0" fontId="40" fillId="0" borderId="19" xfId="0" applyFont="1" applyBorder="1" applyAlignment="1">
      <alignment vertical="center"/>
    </xf>
    <xf numFmtId="0" fontId="40" fillId="0" borderId="20" xfId="0" applyFont="1" applyBorder="1" applyAlignment="1">
      <alignment vertical="center"/>
    </xf>
    <xf numFmtId="0" fontId="43" fillId="0" borderId="0" xfId="0" applyFont="1"/>
    <xf numFmtId="3" fontId="3" fillId="0" borderId="0" xfId="0" applyNumberFormat="1" applyFont="1"/>
    <xf numFmtId="3" fontId="5" fillId="0" borderId="0" xfId="0" applyNumberFormat="1" applyFont="1"/>
    <xf numFmtId="4" fontId="0" fillId="35" borderId="31" xfId="0" applyNumberFormat="1" applyFill="1" applyBorder="1"/>
    <xf numFmtId="166" fontId="0" fillId="35" borderId="29" xfId="0" applyNumberFormat="1" applyFill="1" applyBorder="1"/>
    <xf numFmtId="166" fontId="0" fillId="35" borderId="31" xfId="0" applyNumberFormat="1" applyFill="1" applyBorder="1"/>
    <xf numFmtId="166" fontId="44" fillId="36" borderId="29" xfId="0" applyNumberFormat="1" applyFont="1" applyFill="1" applyBorder="1"/>
    <xf numFmtId="166" fontId="44" fillId="36" borderId="31" xfId="0" applyNumberFormat="1" applyFont="1" applyFill="1" applyBorder="1"/>
    <xf numFmtId="166" fontId="44" fillId="36" borderId="35" xfId="0" applyNumberFormat="1" applyFont="1" applyFill="1" applyBorder="1"/>
    <xf numFmtId="0" fontId="0" fillId="0" borderId="14" xfId="0" applyBorder="1"/>
    <xf numFmtId="4" fontId="0" fillId="0" borderId="0" xfId="0" applyNumberFormat="1"/>
    <xf numFmtId="0" fontId="0" fillId="0" borderId="17" xfId="0" applyBorder="1"/>
    <xf numFmtId="0" fontId="0" fillId="0" borderId="19" xfId="0" applyBorder="1"/>
    <xf numFmtId="0" fontId="0" fillId="0" borderId="20" xfId="0" applyBorder="1"/>
    <xf numFmtId="4" fontId="0" fillId="0" borderId="19" xfId="0" applyNumberFormat="1" applyBorder="1"/>
    <xf numFmtId="0" fontId="0" fillId="35" borderId="0" xfId="0" applyFill="1"/>
    <xf numFmtId="0" fontId="0" fillId="0" borderId="15" xfId="0" applyBorder="1"/>
    <xf numFmtId="3" fontId="0" fillId="38" borderId="35" xfId="0" applyNumberFormat="1" applyFill="1" applyBorder="1"/>
    <xf numFmtId="3" fontId="0" fillId="38" borderId="30" xfId="0" applyNumberFormat="1" applyFill="1" applyBorder="1"/>
    <xf numFmtId="3" fontId="0" fillId="39" borderId="30" xfId="0" applyNumberFormat="1" applyFill="1" applyBorder="1"/>
    <xf numFmtId="3" fontId="0" fillId="35" borderId="30" xfId="0" applyNumberFormat="1" applyFill="1" applyBorder="1"/>
    <xf numFmtId="3" fontId="40" fillId="36" borderId="30" xfId="0" applyNumberFormat="1" applyFont="1" applyFill="1" applyBorder="1"/>
    <xf numFmtId="0" fontId="40" fillId="36" borderId="50" xfId="0" applyFont="1" applyFill="1" applyBorder="1"/>
    <xf numFmtId="0" fontId="40" fillId="36" borderId="57" xfId="0" applyFont="1" applyFill="1" applyBorder="1"/>
    <xf numFmtId="3" fontId="0" fillId="37" borderId="35" xfId="0" applyNumberFormat="1" applyFill="1" applyBorder="1"/>
    <xf numFmtId="3" fontId="0" fillId="37" borderId="30" xfId="0" applyNumberFormat="1" applyFill="1" applyBorder="1"/>
    <xf numFmtId="4" fontId="0" fillId="37" borderId="31" xfId="0" applyNumberFormat="1" applyFill="1" applyBorder="1"/>
    <xf numFmtId="166" fontId="44" fillId="36" borderId="34" xfId="0" applyNumberFormat="1" applyFont="1" applyFill="1" applyBorder="1"/>
    <xf numFmtId="3" fontId="0" fillId="38" borderId="46" xfId="0" applyNumberFormat="1" applyFill="1" applyBorder="1"/>
    <xf numFmtId="3" fontId="0" fillId="38" borderId="47" xfId="0" applyNumberFormat="1" applyFill="1" applyBorder="1"/>
    <xf numFmtId="4" fontId="0" fillId="38" borderId="48" xfId="0" applyNumberFormat="1" applyFill="1" applyBorder="1"/>
    <xf numFmtId="4" fontId="0" fillId="38" borderId="45" xfId="0" applyNumberFormat="1" applyFill="1" applyBorder="1"/>
    <xf numFmtId="4" fontId="0" fillId="35" borderId="34" xfId="0" applyNumberFormat="1" applyFill="1" applyBorder="1"/>
    <xf numFmtId="166" fontId="0" fillId="38" borderId="46" xfId="0" applyNumberFormat="1" applyFill="1" applyBorder="1"/>
    <xf numFmtId="166" fontId="0" fillId="38" borderId="51" xfId="0" applyNumberFormat="1" applyFill="1" applyBorder="1"/>
    <xf numFmtId="166" fontId="0" fillId="38" borderId="48" xfId="0" applyNumberFormat="1" applyFill="1" applyBorder="1"/>
    <xf numFmtId="0" fontId="47" fillId="0" borderId="0" xfId="0" applyFont="1" applyAlignment="1">
      <alignment horizontal="right"/>
    </xf>
    <xf numFmtId="3" fontId="46" fillId="35" borderId="30" xfId="0" applyNumberFormat="1" applyFont="1" applyFill="1" applyBorder="1"/>
    <xf numFmtId="0" fontId="45" fillId="35" borderId="0" xfId="0" applyFont="1" applyFill="1"/>
    <xf numFmtId="3" fontId="0" fillId="35" borderId="0" xfId="0" applyNumberFormat="1" applyFill="1"/>
    <xf numFmtId="0" fontId="0" fillId="0" borderId="39" xfId="0" applyBorder="1"/>
    <xf numFmtId="3" fontId="40" fillId="36" borderId="25" xfId="0" applyNumberFormat="1" applyFont="1" applyFill="1" applyBorder="1"/>
    <xf numFmtId="166" fontId="44" fillId="36" borderId="26" xfId="0" applyNumberFormat="1" applyFont="1" applyFill="1" applyBorder="1"/>
    <xf numFmtId="0" fontId="0" fillId="0" borderId="35" xfId="0" applyBorder="1"/>
    <xf numFmtId="0" fontId="0" fillId="0" borderId="38" xfId="0" applyBorder="1"/>
    <xf numFmtId="3" fontId="40" fillId="36" borderId="32" xfId="0" applyNumberFormat="1" applyFont="1" applyFill="1" applyBorder="1"/>
    <xf numFmtId="4" fontId="0" fillId="35" borderId="37" xfId="0" applyNumberFormat="1" applyFill="1" applyBorder="1"/>
    <xf numFmtId="3" fontId="46" fillId="35" borderId="35" xfId="0" applyNumberFormat="1" applyFont="1" applyFill="1" applyBorder="1"/>
    <xf numFmtId="4" fontId="0" fillId="35" borderId="40" xfId="0" applyNumberFormat="1" applyFill="1" applyBorder="1"/>
    <xf numFmtId="3" fontId="40" fillId="36" borderId="29" xfId="0" applyNumberFormat="1" applyFont="1" applyFill="1" applyBorder="1"/>
    <xf numFmtId="4" fontId="0" fillId="37" borderId="45" xfId="0" applyNumberFormat="1" applyFill="1" applyBorder="1"/>
    <xf numFmtId="4" fontId="0" fillId="35" borderId="45" xfId="0" applyNumberFormat="1" applyFill="1" applyBorder="1"/>
    <xf numFmtId="166" fontId="44" fillId="36" borderId="32" xfId="0" applyNumberFormat="1" applyFont="1" applyFill="1" applyBorder="1"/>
    <xf numFmtId="166" fontId="44" fillId="36" borderId="24" xfId="0" applyNumberFormat="1" applyFont="1" applyFill="1" applyBorder="1"/>
    <xf numFmtId="166" fontId="44" fillId="36" borderId="28" xfId="0" applyNumberFormat="1" applyFont="1" applyFill="1" applyBorder="1"/>
    <xf numFmtId="3" fontId="0" fillId="0" borderId="39" xfId="0" applyNumberFormat="1" applyBorder="1"/>
    <xf numFmtId="3" fontId="48" fillId="0" borderId="30" xfId="0" applyNumberFormat="1" applyFont="1" applyBorder="1"/>
    <xf numFmtId="3" fontId="44" fillId="36" borderId="42" xfId="0" applyNumberFormat="1" applyFont="1" applyFill="1" applyBorder="1"/>
    <xf numFmtId="3" fontId="44" fillId="36" borderId="43" xfId="0" applyNumberFormat="1" applyFont="1" applyFill="1" applyBorder="1"/>
    <xf numFmtId="4" fontId="44" fillId="36" borderId="41" xfId="0" applyNumberFormat="1" applyFont="1" applyFill="1" applyBorder="1"/>
    <xf numFmtId="3" fontId="44" fillId="36" borderId="49" xfId="0" applyNumberFormat="1" applyFont="1" applyFill="1" applyBorder="1"/>
    <xf numFmtId="4" fontId="44" fillId="36" borderId="44" xfId="0" applyNumberFormat="1" applyFont="1" applyFill="1" applyBorder="1"/>
    <xf numFmtId="0" fontId="44" fillId="36" borderId="41" xfId="0" applyFont="1" applyFill="1" applyBorder="1"/>
    <xf numFmtId="0" fontId="44" fillId="36" borderId="49" xfId="0" applyFont="1" applyFill="1" applyBorder="1"/>
    <xf numFmtId="0" fontId="44" fillId="36" borderId="44" xfId="0" applyFont="1" applyFill="1" applyBorder="1"/>
    <xf numFmtId="0" fontId="44" fillId="36" borderId="42" xfId="0" applyFont="1" applyFill="1" applyBorder="1"/>
    <xf numFmtId="4" fontId="44" fillId="36" borderId="26" xfId="0" applyNumberFormat="1" applyFont="1" applyFill="1" applyBorder="1"/>
    <xf numFmtId="4" fontId="49" fillId="36" borderId="28" xfId="0" applyNumberFormat="1" applyFont="1" applyFill="1" applyBorder="1"/>
    <xf numFmtId="3" fontId="44" fillId="36" borderId="35" xfId="0" applyNumberFormat="1" applyFont="1" applyFill="1" applyBorder="1"/>
    <xf numFmtId="3" fontId="44" fillId="36" borderId="30" xfId="0" applyNumberFormat="1" applyFont="1" applyFill="1" applyBorder="1"/>
    <xf numFmtId="4" fontId="44" fillId="36" borderId="31" xfId="0" applyNumberFormat="1" applyFont="1" applyFill="1" applyBorder="1"/>
    <xf numFmtId="4" fontId="49" fillId="36" borderId="34" xfId="0" applyNumberFormat="1" applyFont="1" applyFill="1" applyBorder="1"/>
    <xf numFmtId="3" fontId="1" fillId="35" borderId="30" xfId="0" applyNumberFormat="1" applyFont="1" applyFill="1" applyBorder="1"/>
    <xf numFmtId="0" fontId="30" fillId="0" borderId="0" xfId="0" applyFont="1" applyAlignment="1">
      <alignment wrapText="1"/>
    </xf>
    <xf numFmtId="0" fontId="31" fillId="35" borderId="0" xfId="3" applyFont="1" applyFill="1" applyAlignment="1">
      <alignment wrapText="1"/>
    </xf>
    <xf numFmtId="0" fontId="31" fillId="35" borderId="0" xfId="3" applyFont="1" applyFill="1" applyAlignment="1">
      <alignment horizontal="center" vertical="center" wrapText="1"/>
    </xf>
    <xf numFmtId="0" fontId="31" fillId="35" borderId="0" xfId="3" applyFont="1" applyFill="1" applyAlignment="1">
      <alignment vertical="center"/>
    </xf>
    <xf numFmtId="0" fontId="13" fillId="0" borderId="0" xfId="0" applyFont="1" applyAlignment="1">
      <alignment vertical="center"/>
    </xf>
    <xf numFmtId="166" fontId="0" fillId="35" borderId="49" xfId="0" applyNumberFormat="1" applyFill="1" applyBorder="1"/>
    <xf numFmtId="3" fontId="45" fillId="35" borderId="0" xfId="0" applyNumberFormat="1" applyFont="1" applyFill="1" applyAlignment="1">
      <alignment horizontal="center" vertical="center" wrapText="1"/>
    </xf>
    <xf numFmtId="166" fontId="0" fillId="35" borderId="51" xfId="0" applyNumberFormat="1" applyFill="1" applyBorder="1"/>
    <xf numFmtId="166" fontId="0" fillId="37" borderId="51" xfId="0" applyNumberFormat="1" applyFill="1" applyBorder="1"/>
    <xf numFmtId="166" fontId="0" fillId="37" borderId="48" xfId="0" applyNumberFormat="1" applyFill="1" applyBorder="1"/>
    <xf numFmtId="166" fontId="0" fillId="37" borderId="29" xfId="0" applyNumberFormat="1" applyFill="1" applyBorder="1"/>
    <xf numFmtId="166" fontId="0" fillId="35" borderId="48" xfId="0" applyNumberFormat="1" applyFill="1" applyBorder="1"/>
    <xf numFmtId="166" fontId="0" fillId="35" borderId="46" xfId="0" applyNumberFormat="1" applyFill="1" applyBorder="1"/>
    <xf numFmtId="0" fontId="45" fillId="35" borderId="0" xfId="0" applyFont="1" applyFill="1" applyAlignment="1">
      <alignment horizontal="center" vertical="center" wrapText="1"/>
    </xf>
    <xf numFmtId="0" fontId="45" fillId="35" borderId="0" xfId="0" applyFont="1" applyFill="1" applyAlignment="1">
      <alignment horizontal="left" vertical="center" wrapText="1"/>
    </xf>
    <xf numFmtId="3" fontId="41" fillId="35" borderId="0" xfId="0" applyNumberFormat="1" applyFont="1" applyFill="1" applyAlignment="1">
      <alignment horizontal="center" vertical="center" wrapText="1"/>
    </xf>
    <xf numFmtId="4" fontId="41" fillId="35" borderId="0" xfId="0" applyNumberFormat="1" applyFont="1" applyFill="1" applyAlignment="1">
      <alignment horizontal="center" vertical="center" wrapText="1"/>
    </xf>
    <xf numFmtId="166" fontId="41" fillId="35" borderId="0" xfId="0" applyNumberFormat="1" applyFont="1" applyFill="1" applyAlignment="1">
      <alignment horizontal="center" vertical="center" wrapText="1"/>
    </xf>
    <xf numFmtId="3" fontId="41" fillId="35" borderId="0" xfId="0" applyNumberFormat="1" applyFont="1" applyFill="1"/>
    <xf numFmtId="4" fontId="41" fillId="35" borderId="0" xfId="0" applyNumberFormat="1" applyFont="1" applyFill="1"/>
    <xf numFmtId="167" fontId="41" fillId="35" borderId="0" xfId="0" applyNumberFormat="1" applyFont="1" applyFill="1"/>
    <xf numFmtId="2" fontId="41" fillId="35" borderId="0" xfId="0" applyNumberFormat="1" applyFont="1" applyFill="1"/>
    <xf numFmtId="3" fontId="45" fillId="35" borderId="0" xfId="0" applyNumberFormat="1" applyFont="1" applyFill="1"/>
    <xf numFmtId="4" fontId="45" fillId="35" borderId="0" xfId="0" applyNumberFormat="1" applyFont="1" applyFill="1"/>
    <xf numFmtId="167" fontId="45" fillId="35" borderId="0" xfId="0" applyNumberFormat="1" applyFont="1" applyFill="1"/>
    <xf numFmtId="166" fontId="45" fillId="35" borderId="0" xfId="0" applyNumberFormat="1" applyFont="1" applyFill="1"/>
    <xf numFmtId="4" fontId="0" fillId="35" borderId="0" xfId="0" applyNumberFormat="1" applyFill="1"/>
    <xf numFmtId="166" fontId="0" fillId="37" borderId="31" xfId="0" applyNumberFormat="1" applyFill="1" applyBorder="1"/>
    <xf numFmtId="166" fontId="0" fillId="37" borderId="46" xfId="0" applyNumberFormat="1" applyFill="1" applyBorder="1"/>
    <xf numFmtId="166" fontId="3" fillId="0" borderId="0" xfId="0" applyNumberFormat="1" applyFont="1"/>
    <xf numFmtId="3" fontId="3" fillId="0" borderId="0" xfId="0" applyNumberFormat="1" applyFont="1" applyAlignment="1">
      <alignment wrapText="1"/>
    </xf>
    <xf numFmtId="4" fontId="3" fillId="0" borderId="0" xfId="0" applyNumberFormat="1" applyFont="1"/>
    <xf numFmtId="4" fontId="3" fillId="0" borderId="0" xfId="0" applyNumberFormat="1" applyFont="1" applyAlignment="1">
      <alignment wrapText="1"/>
    </xf>
    <xf numFmtId="4" fontId="52" fillId="0" borderId="30" xfId="0" applyNumberFormat="1" applyFont="1" applyBorder="1"/>
    <xf numFmtId="0" fontId="39" fillId="0" borderId="52" xfId="0" applyFont="1" applyBorder="1" applyAlignment="1">
      <alignment horizontal="center" vertical="center"/>
    </xf>
    <xf numFmtId="0" fontId="39" fillId="0" borderId="53" xfId="0" applyFont="1" applyBorder="1" applyAlignment="1">
      <alignment horizontal="center" vertical="center"/>
    </xf>
    <xf numFmtId="0" fontId="39" fillId="0" borderId="54" xfId="0" applyFont="1" applyBorder="1" applyAlignment="1">
      <alignment horizontal="center" vertical="center"/>
    </xf>
    <xf numFmtId="0" fontId="39" fillId="0" borderId="55" xfId="0" applyFont="1" applyBorder="1" applyAlignment="1">
      <alignment horizontal="center" vertical="center"/>
    </xf>
    <xf numFmtId="0" fontId="39" fillId="0" borderId="56" xfId="0" applyFont="1" applyBorder="1" applyAlignment="1">
      <alignment horizontal="center" vertical="center"/>
    </xf>
    <xf numFmtId="4" fontId="56" fillId="0" borderId="30" xfId="0" applyNumberFormat="1" applyFont="1" applyBorder="1"/>
    <xf numFmtId="0" fontId="33" fillId="37" borderId="26" xfId="0" applyFont="1" applyFill="1" applyBorder="1" applyAlignment="1">
      <alignment horizontal="center"/>
    </xf>
    <xf numFmtId="0" fontId="35" fillId="0" borderId="31" xfId="0" applyFont="1" applyBorder="1" applyAlignment="1">
      <alignment horizontal="center"/>
    </xf>
    <xf numFmtId="0" fontId="35" fillId="0" borderId="44" xfId="0" applyFont="1" applyBorder="1" applyAlignment="1">
      <alignment horizontal="center"/>
    </xf>
    <xf numFmtId="0" fontId="35" fillId="0" borderId="40" xfId="0" applyFont="1" applyBorder="1" applyAlignment="1">
      <alignment horizontal="center"/>
    </xf>
    <xf numFmtId="0" fontId="39" fillId="37" borderId="26" xfId="0" applyFont="1" applyFill="1" applyBorder="1" applyAlignment="1">
      <alignment horizontal="center"/>
    </xf>
    <xf numFmtId="0" fontId="35" fillId="37" borderId="31" xfId="0" applyFont="1" applyFill="1" applyBorder="1" applyAlignment="1">
      <alignment horizontal="center"/>
    </xf>
    <xf numFmtId="0" fontId="35" fillId="37" borderId="44" xfId="0" applyFont="1" applyFill="1" applyBorder="1" applyAlignment="1">
      <alignment horizontal="center"/>
    </xf>
    <xf numFmtId="0" fontId="51" fillId="0" borderId="44" xfId="0" applyFont="1" applyBorder="1" applyAlignment="1">
      <alignment horizontal="center"/>
    </xf>
    <xf numFmtId="0" fontId="39" fillId="36" borderId="48" xfId="0" applyFont="1" applyFill="1" applyBorder="1" applyAlignment="1">
      <alignment horizontal="center"/>
    </xf>
    <xf numFmtId="0" fontId="35" fillId="36" borderId="31" xfId="0" applyFont="1" applyFill="1" applyBorder="1" applyAlignment="1">
      <alignment horizontal="center"/>
    </xf>
    <xf numFmtId="0" fontId="35" fillId="36" borderId="44" xfId="0" applyFont="1" applyFill="1" applyBorder="1" applyAlignment="1">
      <alignment horizontal="center"/>
    </xf>
    <xf numFmtId="3" fontId="41" fillId="36" borderId="30" xfId="0" applyNumberFormat="1" applyFont="1" applyFill="1" applyBorder="1"/>
    <xf numFmtId="3" fontId="40" fillId="36" borderId="47" xfId="0" applyNumberFormat="1" applyFont="1" applyFill="1" applyBorder="1"/>
    <xf numFmtId="0" fontId="0" fillId="38" borderId="45" xfId="0" applyFill="1" applyBorder="1"/>
    <xf numFmtId="0" fontId="0" fillId="38" borderId="34" xfId="0" applyFill="1" applyBorder="1"/>
    <xf numFmtId="0" fontId="0" fillId="37" borderId="34" xfId="0" applyFill="1" applyBorder="1"/>
    <xf numFmtId="0" fontId="0" fillId="0" borderId="34" xfId="0" applyBorder="1"/>
    <xf numFmtId="0" fontId="0" fillId="0" borderId="59" xfId="0" applyBorder="1"/>
    <xf numFmtId="0" fontId="40" fillId="36" borderId="60" xfId="0" applyFont="1" applyFill="1" applyBorder="1"/>
    <xf numFmtId="3" fontId="40" fillId="36" borderId="46" xfId="0" applyNumberFormat="1" applyFont="1" applyFill="1" applyBorder="1"/>
    <xf numFmtId="3" fontId="44" fillId="36" borderId="46" xfId="0" applyNumberFormat="1" applyFont="1" applyFill="1" applyBorder="1"/>
    <xf numFmtId="3" fontId="44" fillId="36" borderId="47" xfId="0" applyNumberFormat="1" applyFont="1" applyFill="1" applyBorder="1"/>
    <xf numFmtId="4" fontId="44" fillId="36" borderId="45" xfId="0" applyNumberFormat="1" applyFont="1" applyFill="1" applyBorder="1"/>
    <xf numFmtId="3" fontId="0" fillId="38" borderId="51" xfId="0" applyNumberFormat="1" applyFill="1" applyBorder="1"/>
    <xf numFmtId="3" fontId="0" fillId="38" borderId="29" xfId="0" applyNumberFormat="1" applyFill="1" applyBorder="1"/>
    <xf numFmtId="3" fontId="0" fillId="37" borderId="29" xfId="0" applyNumberFormat="1" applyFill="1" applyBorder="1"/>
    <xf numFmtId="3" fontId="0" fillId="0" borderId="29" xfId="0" applyNumberFormat="1" applyBorder="1"/>
    <xf numFmtId="3" fontId="0" fillId="35" borderId="29" xfId="0" applyNumberFormat="1" applyFill="1" applyBorder="1"/>
    <xf numFmtId="3" fontId="46" fillId="35" borderId="29" xfId="0" applyNumberFormat="1" applyFont="1" applyFill="1" applyBorder="1"/>
    <xf numFmtId="4" fontId="41" fillId="35" borderId="31" xfId="0" applyNumberFormat="1" applyFont="1" applyFill="1" applyBorder="1"/>
    <xf numFmtId="0" fontId="0" fillId="0" borderId="29" xfId="0" applyBorder="1"/>
    <xf numFmtId="0" fontId="0" fillId="0" borderId="58" xfId="0" applyBorder="1"/>
    <xf numFmtId="3" fontId="40" fillId="36" borderId="52" xfId="0" applyNumberFormat="1" applyFont="1" applyFill="1" applyBorder="1"/>
    <xf numFmtId="3" fontId="40" fillId="36" borderId="53" xfId="0" applyNumberFormat="1" applyFont="1" applyFill="1" applyBorder="1"/>
    <xf numFmtId="4" fontId="44" fillId="36" borderId="54" xfId="0" applyNumberFormat="1" applyFont="1" applyFill="1" applyBorder="1"/>
    <xf numFmtId="0" fontId="33" fillId="0" borderId="52" xfId="0" applyFont="1" applyBorder="1" applyAlignment="1">
      <alignment horizontal="center"/>
    </xf>
    <xf numFmtId="0" fontId="33" fillId="0" borderId="53" xfId="0" applyFont="1" applyBorder="1" applyAlignment="1">
      <alignment horizontal="center"/>
    </xf>
    <xf numFmtId="4" fontId="33" fillId="0" borderId="54" xfId="0" applyNumberFormat="1" applyFont="1" applyBorder="1" applyAlignment="1">
      <alignment horizontal="center" wrapText="1"/>
    </xf>
    <xf numFmtId="0" fontId="33" fillId="0" borderId="55" xfId="0" applyFont="1" applyBorder="1" applyAlignment="1">
      <alignment horizontal="center"/>
    </xf>
    <xf numFmtId="4" fontId="33" fillId="0" borderId="56" xfId="0" applyNumberFormat="1" applyFont="1" applyBorder="1" applyAlignment="1">
      <alignment horizontal="center" wrapText="1"/>
    </xf>
    <xf numFmtId="0" fontId="33" fillId="0" borderId="54" xfId="0" applyFont="1" applyBorder="1" applyAlignment="1">
      <alignment horizontal="center"/>
    </xf>
    <xf numFmtId="0" fontId="33" fillId="0" borderId="56" xfId="0" applyFont="1" applyBorder="1" applyAlignment="1">
      <alignment horizontal="center"/>
    </xf>
    <xf numFmtId="0" fontId="32" fillId="35" borderId="0" xfId="0" applyFont="1" applyFill="1" applyAlignment="1">
      <alignment horizontal="center" vertical="center"/>
    </xf>
    <xf numFmtId="0" fontId="32" fillId="35" borderId="19" xfId="0" applyFont="1" applyFill="1" applyBorder="1" applyAlignment="1">
      <alignment horizontal="center" vertical="center"/>
    </xf>
    <xf numFmtId="0" fontId="33" fillId="0" borderId="13" xfId="0" applyFont="1" applyBorder="1" applyAlignment="1">
      <alignment horizontal="center"/>
    </xf>
    <xf numFmtId="0" fontId="33" fillId="0" borderId="14" xfId="0" applyFont="1" applyBorder="1" applyAlignment="1">
      <alignment horizontal="center"/>
    </xf>
    <xf numFmtId="0" fontId="33" fillId="0" borderId="15" xfId="0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33" fillId="0" borderId="27" xfId="0" applyFont="1" applyBorder="1" applyAlignment="1">
      <alignment horizontal="center"/>
    </xf>
    <xf numFmtId="0" fontId="33" fillId="0" borderId="61" xfId="0" applyFont="1" applyBorder="1" applyAlignment="1">
      <alignment horizontal="center"/>
    </xf>
    <xf numFmtId="0" fontId="33" fillId="0" borderId="18" xfId="0" applyFont="1" applyBorder="1" applyAlignment="1">
      <alignment horizontal="center" vertical="center"/>
    </xf>
    <xf numFmtId="0" fontId="40" fillId="0" borderId="13" xfId="0" applyFont="1" applyBorder="1" applyAlignment="1">
      <alignment horizontal="center" vertical="center"/>
    </xf>
    <xf numFmtId="0" fontId="40" fillId="0" borderId="14" xfId="0" applyFont="1" applyBorder="1" applyAlignment="1">
      <alignment horizontal="center" vertical="center"/>
    </xf>
    <xf numFmtId="0" fontId="40" fillId="0" borderId="15" xfId="0" applyFont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40" fillId="0" borderId="19" xfId="0" applyFont="1" applyBorder="1" applyAlignment="1">
      <alignment horizontal="center" vertical="center"/>
    </xf>
    <xf numFmtId="0" fontId="40" fillId="0" borderId="20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55" fillId="37" borderId="27" xfId="0" applyFont="1" applyFill="1" applyBorder="1" applyAlignment="1">
      <alignment horizontal="center" vertical="center" wrapText="1"/>
    </xf>
    <xf numFmtId="0" fontId="55" fillId="37" borderId="33" xfId="0" applyFont="1" applyFill="1" applyBorder="1" applyAlignment="1">
      <alignment horizontal="center" vertical="center" wrapText="1"/>
    </xf>
    <xf numFmtId="0" fontId="55" fillId="37" borderId="36" xfId="0" applyFont="1" applyFill="1" applyBorder="1" applyAlignment="1">
      <alignment horizontal="center" vertical="center" wrapText="1"/>
    </xf>
    <xf numFmtId="0" fontId="53" fillId="0" borderId="27" xfId="0" applyFont="1" applyBorder="1" applyAlignment="1">
      <alignment horizontal="center" vertical="center" wrapText="1"/>
    </xf>
    <xf numFmtId="0" fontId="54" fillId="0" borderId="33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40" fillId="0" borderId="21" xfId="0" applyFont="1" applyBorder="1" applyAlignment="1">
      <alignment horizontal="center" vertical="center"/>
    </xf>
    <xf numFmtId="0" fontId="40" fillId="0" borderId="22" xfId="0" applyFont="1" applyBorder="1" applyAlignment="1">
      <alignment horizontal="center" vertical="center"/>
    </xf>
    <xf numFmtId="0" fontId="40" fillId="0" borderId="23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/>
    </xf>
    <xf numFmtId="0" fontId="33" fillId="0" borderId="22" xfId="0" applyFont="1" applyBorder="1" applyAlignment="1">
      <alignment horizontal="center"/>
    </xf>
    <xf numFmtId="0" fontId="33" fillId="0" borderId="23" xfId="0" applyFont="1" applyBorder="1" applyAlignment="1">
      <alignment horizontal="center"/>
    </xf>
    <xf numFmtId="0" fontId="40" fillId="36" borderId="33" xfId="0" applyFont="1" applyFill="1" applyBorder="1" applyAlignment="1">
      <alignment horizontal="center" vertical="center" wrapText="1"/>
    </xf>
    <xf numFmtId="0" fontId="40" fillId="36" borderId="36" xfId="0" applyFont="1" applyFill="1" applyBorder="1" applyAlignment="1">
      <alignment horizontal="center" vertical="center" wrapText="1"/>
    </xf>
    <xf numFmtId="0" fontId="34" fillId="0" borderId="27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0" fontId="34" fillId="0" borderId="36" xfId="0" applyFont="1" applyBorder="1" applyAlignment="1">
      <alignment horizontal="center" vertical="center"/>
    </xf>
    <xf numFmtId="0" fontId="36" fillId="35" borderId="33" xfId="0" applyFont="1" applyFill="1" applyBorder="1" applyAlignment="1">
      <alignment horizontal="center" vertical="center" wrapText="1"/>
    </xf>
    <xf numFmtId="0" fontId="37" fillId="0" borderId="27" xfId="0" applyFont="1" applyBorder="1" applyAlignment="1">
      <alignment horizontal="center" vertical="center" wrapText="1"/>
    </xf>
    <xf numFmtId="0" fontId="37" fillId="0" borderId="33" xfId="0" applyFont="1" applyBorder="1" applyAlignment="1">
      <alignment horizontal="center" vertical="center" wrapText="1"/>
    </xf>
    <xf numFmtId="0" fontId="37" fillId="0" borderId="36" xfId="0" applyFont="1" applyBorder="1" applyAlignment="1">
      <alignment horizontal="center" vertical="center" wrapText="1"/>
    </xf>
    <xf numFmtId="0" fontId="38" fillId="0" borderId="33" xfId="0" applyFont="1" applyBorder="1" applyAlignment="1">
      <alignment horizontal="center" vertical="center" wrapText="1"/>
    </xf>
  </cellXfs>
  <cellStyles count="59">
    <cellStyle name="20% - Isticanje1" xfId="35" builtinId="30" customBuiltin="1"/>
    <cellStyle name="20% - Isticanje2" xfId="39" builtinId="34" customBuiltin="1"/>
    <cellStyle name="20% - Isticanje3" xfId="43" builtinId="38" customBuiltin="1"/>
    <cellStyle name="20% - Isticanje4" xfId="47" builtinId="42" customBuiltin="1"/>
    <cellStyle name="20% - Isticanje5" xfId="51" builtinId="46" customBuiltin="1"/>
    <cellStyle name="20% - Isticanje6" xfId="11" builtinId="50" customBuiltin="1"/>
    <cellStyle name="40% - Isticanje1" xfId="36" builtinId="31" customBuiltin="1"/>
    <cellStyle name="40% - Isticanje2" xfId="40" builtinId="35" customBuiltin="1"/>
    <cellStyle name="40% - Isticanje3" xfId="44" builtinId="39" customBuiltin="1"/>
    <cellStyle name="40% - Isticanje4" xfId="48" builtinId="43" customBuiltin="1"/>
    <cellStyle name="40% - Isticanje5" xfId="52" builtinId="47" customBuiltin="1"/>
    <cellStyle name="40% - Isticanje6" xfId="54" builtinId="51" customBuiltin="1"/>
    <cellStyle name="60% - Isticanje1" xfId="37" builtinId="32" customBuiltin="1"/>
    <cellStyle name="60% - Isticanje2" xfId="41" builtinId="36" customBuiltin="1"/>
    <cellStyle name="60% - Isticanje3" xfId="45" builtinId="40" customBuiltin="1"/>
    <cellStyle name="60% - Isticanje4" xfId="49" builtinId="44" customBuiltin="1"/>
    <cellStyle name="60% - Isticanje5" xfId="53" builtinId="48" customBuiltin="1"/>
    <cellStyle name="60% - Isticanje6" xfId="55" builtinId="52" customBuiltin="1"/>
    <cellStyle name="Bilješka" xfId="31" builtinId="10" customBuiltin="1"/>
    <cellStyle name="Datum" xfId="9" xr:uid="{00000000-0005-0000-0000-000003000000}"/>
    <cellStyle name="Desni obrub tablice" xfId="13" xr:uid="{00000000-0005-0000-0000-00000A000000}"/>
    <cellStyle name="Dobro" xfId="22" builtinId="26" customBuiltin="1"/>
    <cellStyle name="Hiperveza" xfId="14" builtinId="8" customBuiltin="1"/>
    <cellStyle name="Isticanje1" xfId="34" builtinId="29" customBuiltin="1"/>
    <cellStyle name="Isticanje2" xfId="38" builtinId="33" customBuiltin="1"/>
    <cellStyle name="Isticanje3" xfId="42" builtinId="37" customBuiltin="1"/>
    <cellStyle name="Isticanje4" xfId="46" builtinId="41" customBuiltin="1"/>
    <cellStyle name="Isticanje5" xfId="50" builtinId="45" customBuiltin="1"/>
    <cellStyle name="Isticanje6" xfId="10" builtinId="49" customBuiltin="1"/>
    <cellStyle name="Izlaz" xfId="26" builtinId="21" customBuiltin="1"/>
    <cellStyle name="Izračun" xfId="27" builtinId="22" customBuiltin="1"/>
    <cellStyle name="Lijevi obrub tablice" xfId="12" xr:uid="{00000000-0005-0000-0000-000008000000}"/>
    <cellStyle name="Loše" xfId="23" builtinId="27" customBuiltin="1"/>
    <cellStyle name="Naslov" xfId="5" hidden="1" xr:uid="{00000000-0005-0000-0000-00000D000000}"/>
    <cellStyle name="Naslov 1" xfId="6" builtinId="16" hidden="1"/>
    <cellStyle name="Naslov 1" xfId="2" xr:uid="{00000000-0005-0000-0000-000005000000}"/>
    <cellStyle name="Naslov 2" xfId="7" builtinId="17" hidden="1"/>
    <cellStyle name="Naslov 2" xfId="3" xr:uid="{00000000-0005-0000-0000-000007000000}"/>
    <cellStyle name="Naslov 3" xfId="20" builtinId="18" customBuiltin="1"/>
    <cellStyle name="Naslov 4" xfId="21" builtinId="19" customBuiltin="1"/>
    <cellStyle name="Neutralno" xfId="24" builtinId="28" customBuiltin="1"/>
    <cellStyle name="Normal 2" xfId="56" xr:uid="{87744C27-3E8C-4C97-A986-530AFA3FCABB}"/>
    <cellStyle name="Normalno" xfId="0" builtinId="0" customBuiltin="1"/>
    <cellStyle name="Normalno 2" xfId="57" xr:uid="{5934AEB1-C7A3-4AC4-9A27-D5D1B1992BEF}"/>
    <cellStyle name="Normalno 3" xfId="58" xr:uid="{0348A273-D907-4A3F-B82E-BA4AF469F2B2}"/>
    <cellStyle name="Početni tekst" xfId="1" xr:uid="{00000000-0005-0000-0000-00000B000000}"/>
    <cellStyle name="Postotak" xfId="19" builtinId="5" customBuiltin="1"/>
    <cellStyle name="Povezana ćelija" xfId="28" builtinId="24" customBuiltin="1"/>
    <cellStyle name="Praćena hiperveza" xfId="15" builtinId="9" customBuiltin="1"/>
    <cellStyle name="Provjera ćelije" xfId="29" builtinId="23" customBuiltin="1"/>
    <cellStyle name="Tekst objašnjenja" xfId="32" builtinId="53" customBuiltin="1"/>
    <cellStyle name="Tekst u stupcu Od Ž do A" xfId="4" xr:uid="{00000000-0005-0000-0000-00000E000000}"/>
    <cellStyle name="Tekst upozorenja" xfId="30" builtinId="11" customBuiltin="1"/>
    <cellStyle name="Ukupni zbroj" xfId="33" builtinId="25" customBuiltin="1"/>
    <cellStyle name="Unos" xfId="25" builtinId="20" customBuiltin="1"/>
    <cellStyle name="Valuta" xfId="8" builtinId="4" customBuiltin="1"/>
    <cellStyle name="Valuta [0]" xfId="18" builtinId="7" customBuiltin="1"/>
    <cellStyle name="Zarez" xfId="16" builtinId="3" customBuiltin="1"/>
    <cellStyle name="Zarez [0]" xfId="17" builtinId="6" customBuiltin="1"/>
  </cellStyles>
  <dxfs count="0"/>
  <tableStyles count="0" defaultTableStyle="TableStyleMedium7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Udio</a:t>
            </a:r>
            <a:r>
              <a:rPr lang="hr-HR" baseline="0"/>
              <a:t> noćenja po smještajnim kapacitetima</a:t>
            </a:r>
            <a:endParaRPr lang="hr-H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r-HR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 w="6350" cap="flat" cmpd="sng" algn="ctr">
          <a:noFill/>
          <a:prstDash val="solid"/>
          <a:round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7779792913215541E-2"/>
          <c:y val="0.16885060294585991"/>
          <c:w val="0.9030689290145355"/>
          <c:h val="0.52093864916497246"/>
        </c:manualLayout>
      </c:layout>
      <c:pie3D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DFB0-407F-9B18-C94505825C48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DFB0-407F-9B18-C94505825C48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DFB0-407F-9B18-C94505825C48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DFB0-407F-9B18-C94505825C48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DFB0-407F-9B18-C94505825C48}"/>
              </c:ext>
            </c:extLst>
          </c:dPt>
          <c:cat>
            <c:strRef>
              <c:f>'Po kapacitetima'!$L$37:$L$41</c:f>
              <c:strCache>
                <c:ptCount val="5"/>
                <c:pt idx="0">
                  <c:v>HOTELI</c:v>
                </c:pt>
                <c:pt idx="1">
                  <c:v>OBJEKTI U DOMAĆINSTVU</c:v>
                </c:pt>
                <c:pt idx="2">
                  <c:v>OSTALI UGOSTITELJSKI OBJEKTI ZA SMJEŠTAJ</c:v>
                </c:pt>
                <c:pt idx="3">
                  <c:v>KAMPOVI</c:v>
                </c:pt>
                <c:pt idx="4">
                  <c:v>NEKOMERCIALNI SMJEŠTAJ</c:v>
                </c:pt>
              </c:strCache>
            </c:strRef>
          </c:cat>
          <c:val>
            <c:numRef>
              <c:f>'Po kapacitetima'!$M$37:$M$41</c:f>
              <c:numCache>
                <c:formatCode>#,##0.00</c:formatCode>
                <c:ptCount val="5"/>
                <c:pt idx="0">
                  <c:v>9.2802353429515527</c:v>
                </c:pt>
                <c:pt idx="1">
                  <c:v>38.730226257514857</c:v>
                </c:pt>
                <c:pt idx="2">
                  <c:v>11.192482942200261</c:v>
                </c:pt>
                <c:pt idx="3">
                  <c:v>0.18368944513386595</c:v>
                </c:pt>
                <c:pt idx="4">
                  <c:v>40.613366012199457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246-4631-BA92-68AE7B24A4DF}"/>
            </c:ext>
          </c:extLst>
        </c:ser>
        <c:ser>
          <c:idx val="0"/>
          <c:order val="1"/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7246-4631-BA92-68AE7B24A4DF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7246-4631-BA92-68AE7B24A4DF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7246-4631-BA92-68AE7B24A4DF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  <a:sp3d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7246-4631-BA92-68AE7B24A4DF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  <a:sp3d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7246-4631-BA92-68AE7B24A4DF}"/>
              </c:ext>
            </c:extLst>
          </c:dPt>
          <c:cat>
            <c:strRef>
              <c:f>'[1]Turistički promet po kapaciteti'!$M$34:$Q$34</c:f>
              <c:strCache>
                <c:ptCount val="5"/>
                <c:pt idx="0">
                  <c:v>HOTELI</c:v>
                </c:pt>
                <c:pt idx="1">
                  <c:v>OBJEKTI U DOMAĆINSTVU</c:v>
                </c:pt>
                <c:pt idx="2">
                  <c:v>OSTALI OBJEKTI ZA SMJEŠTAJ</c:v>
                </c:pt>
                <c:pt idx="3">
                  <c:v>KAMPOVI</c:v>
                </c:pt>
                <c:pt idx="4">
                  <c:v>NEKOMERCIJALNI SMJEŠTAJ</c:v>
                </c:pt>
              </c:strCache>
            </c:strRef>
          </c:cat>
          <c:val>
            <c:numRef>
              <c:f>'[1]Turistički promet po kapaciteti'!$M$35:$Q$35</c:f>
              <c:numCache>
                <c:formatCode>General</c:formatCode>
                <c:ptCount val="5"/>
                <c:pt idx="0">
                  <c:v>146</c:v>
                </c:pt>
                <c:pt idx="1">
                  <c:v>474</c:v>
                </c:pt>
                <c:pt idx="2">
                  <c:v>526</c:v>
                </c:pt>
                <c:pt idx="3">
                  <c:v>0</c:v>
                </c:pt>
                <c:pt idx="4">
                  <c:v>1146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246-4631-BA92-68AE7B24A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7034261595027278E-2"/>
          <c:y val="0.7549796567699727"/>
          <c:w val="0.90071333855797764"/>
          <c:h val="0.214020209260392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  <c:extLst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sr-Latn-RS"/>
    </a:p>
  </c:txPr>
  <c:printSettings>
    <c:headerFooter>
      <c:oddHeader>&amp;CStatistički izvještaj za siječanj, 2021.</c:oddHeader>
    </c:headerFooter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Usporedba noćenja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'Po kapacitetima'!$M$24</c:f>
              <c:strCache>
                <c:ptCount val="1"/>
                <c:pt idx="0">
                  <c:v>2026.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'Po kapacitetima'!$L$25:$L$28</c:f>
              <c:strCache>
                <c:ptCount val="4"/>
                <c:pt idx="0">
                  <c:v>KAMPOVI</c:v>
                </c:pt>
                <c:pt idx="1">
                  <c:v>OSTALI UGOSTITELJSKI OBJEKTI ZA SMJEŠTAJ</c:v>
                </c:pt>
                <c:pt idx="2">
                  <c:v>OBJEKTI U DOMAĆINSTVU</c:v>
                </c:pt>
                <c:pt idx="3">
                  <c:v>HOTELI</c:v>
                </c:pt>
              </c:strCache>
            </c:strRef>
          </c:cat>
          <c:val>
            <c:numRef>
              <c:f>'Po kapacitetima'!$M$25:$M$28</c:f>
              <c:numCache>
                <c:formatCode>#,##0</c:formatCode>
                <c:ptCount val="4"/>
                <c:pt idx="0" formatCode="General">
                  <c:v>2133</c:v>
                </c:pt>
                <c:pt idx="1">
                  <c:v>129967</c:v>
                </c:pt>
                <c:pt idx="2">
                  <c:v>449735</c:v>
                </c:pt>
                <c:pt idx="3">
                  <c:v>107762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85-471C-BECF-5FD1AA844B3D}"/>
            </c:ext>
          </c:extLst>
        </c:ser>
        <c:ser>
          <c:idx val="1"/>
          <c:order val="1"/>
          <c:tx>
            <c:strRef>
              <c:f>'Po kapacitetima'!$N$24</c:f>
              <c:strCache>
                <c:ptCount val="1"/>
                <c:pt idx="0">
                  <c:v>2025.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'Po kapacitetima'!$L$25:$L$28</c:f>
              <c:strCache>
                <c:ptCount val="4"/>
                <c:pt idx="0">
                  <c:v>KAMPOVI</c:v>
                </c:pt>
                <c:pt idx="1">
                  <c:v>OSTALI UGOSTITELJSKI OBJEKTI ZA SMJEŠTAJ</c:v>
                </c:pt>
                <c:pt idx="2">
                  <c:v>OBJEKTI U DOMAĆINSTVU</c:v>
                </c:pt>
                <c:pt idx="3">
                  <c:v>HOTELI</c:v>
                </c:pt>
              </c:strCache>
            </c:strRef>
          </c:cat>
          <c:val>
            <c:numRef>
              <c:f>'Po kapacitetima'!$N$25:$N$28</c:f>
              <c:numCache>
                <c:formatCode>#,##0</c:formatCode>
                <c:ptCount val="4"/>
                <c:pt idx="0" formatCode="General">
                  <c:v>1829</c:v>
                </c:pt>
                <c:pt idx="1">
                  <c:v>117299</c:v>
                </c:pt>
                <c:pt idx="2">
                  <c:v>440865</c:v>
                </c:pt>
                <c:pt idx="3">
                  <c:v>114417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85-471C-BECF-5FD1AA844B3D}"/>
            </c:ext>
          </c:extLst>
        </c:ser>
        <c:ser>
          <c:idx val="2"/>
          <c:order val="2"/>
          <c:tx>
            <c:strRef>
              <c:f>'Po kapacitetima'!$O$24</c:f>
              <c:strCache>
                <c:ptCount val="1"/>
                <c:pt idx="0">
                  <c:v>2024.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'Po kapacitetima'!$L$25:$L$28</c:f>
              <c:strCache>
                <c:ptCount val="4"/>
                <c:pt idx="0">
                  <c:v>KAMPOVI</c:v>
                </c:pt>
                <c:pt idx="1">
                  <c:v>OSTALI UGOSTITELJSKI OBJEKTI ZA SMJEŠTAJ</c:v>
                </c:pt>
                <c:pt idx="2">
                  <c:v>OBJEKTI U DOMAĆINSTVU</c:v>
                </c:pt>
                <c:pt idx="3">
                  <c:v>HOTELI</c:v>
                </c:pt>
              </c:strCache>
            </c:strRef>
          </c:cat>
          <c:val>
            <c:numRef>
              <c:f>'Po kapacitetima'!$O$25:$O$28</c:f>
              <c:numCache>
                <c:formatCode>#,##0</c:formatCode>
                <c:ptCount val="4"/>
                <c:pt idx="0" formatCode="General">
                  <c:v>1844</c:v>
                </c:pt>
                <c:pt idx="1">
                  <c:v>104960</c:v>
                </c:pt>
                <c:pt idx="2">
                  <c:v>440657</c:v>
                </c:pt>
                <c:pt idx="3">
                  <c:v>106238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85-471C-BECF-5FD1AA844B3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525439688"/>
        <c:axId val="298790168"/>
      </c:barChart>
      <c:catAx>
        <c:axId val="5254396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298790168"/>
        <c:crosses val="autoZero"/>
        <c:auto val="1"/>
        <c:lblAlgn val="ctr"/>
        <c:lblOffset val="100"/>
        <c:noMultiLvlLbl val="0"/>
      </c:catAx>
      <c:valAx>
        <c:axId val="29879016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25439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Usporedba</a:t>
            </a:r>
            <a:r>
              <a:rPr lang="hr-HR" baseline="0"/>
              <a:t> dolazaka</a:t>
            </a:r>
            <a:endParaRPr lang="hr-H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r-H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'Po kapacitetima'!$L$13</c:f>
              <c:strCache>
                <c:ptCount val="1"/>
                <c:pt idx="0">
                  <c:v>2026.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'Po kapacitetima'!$M$12:$P$12</c:f>
              <c:strCache>
                <c:ptCount val="4"/>
                <c:pt idx="0">
                  <c:v>HOTELI</c:v>
                </c:pt>
                <c:pt idx="1">
                  <c:v>OBJEKTI U DOMAĆINSTVU</c:v>
                </c:pt>
                <c:pt idx="2">
                  <c:v>OSTALI UGOSTITELJSKI OBJEKTI ZA SMJEŠTAJ</c:v>
                </c:pt>
                <c:pt idx="3">
                  <c:v>KAMP</c:v>
                </c:pt>
              </c:strCache>
            </c:strRef>
          </c:cat>
          <c:val>
            <c:numRef>
              <c:f>'Po kapacitetima'!$M$13:$P$13</c:f>
              <c:numCache>
                <c:formatCode>#,##0</c:formatCode>
                <c:ptCount val="4"/>
                <c:pt idx="0">
                  <c:v>27062</c:v>
                </c:pt>
                <c:pt idx="1">
                  <c:v>69993</c:v>
                </c:pt>
                <c:pt idx="2">
                  <c:v>25445</c:v>
                </c:pt>
                <c:pt idx="3" formatCode="General">
                  <c:v>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49-4087-9959-5FE74A477D76}"/>
            </c:ext>
          </c:extLst>
        </c:ser>
        <c:ser>
          <c:idx val="1"/>
          <c:order val="1"/>
          <c:tx>
            <c:strRef>
              <c:f>'Po kapacitetima'!$L$14</c:f>
              <c:strCache>
                <c:ptCount val="1"/>
                <c:pt idx="0">
                  <c:v>2025.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'Po kapacitetima'!$M$12:$P$12</c:f>
              <c:strCache>
                <c:ptCount val="4"/>
                <c:pt idx="0">
                  <c:v>HOTELI</c:v>
                </c:pt>
                <c:pt idx="1">
                  <c:v>OBJEKTI U DOMAĆINSTVU</c:v>
                </c:pt>
                <c:pt idx="2">
                  <c:v>OSTALI UGOSTITELJSKI OBJEKTI ZA SMJEŠTAJ</c:v>
                </c:pt>
                <c:pt idx="3">
                  <c:v>KAMP</c:v>
                </c:pt>
              </c:strCache>
            </c:strRef>
          </c:cat>
          <c:val>
            <c:numRef>
              <c:f>'Po kapacitetima'!$M$14:$P$14</c:f>
              <c:numCache>
                <c:formatCode>#,##0</c:formatCode>
                <c:ptCount val="4"/>
                <c:pt idx="0">
                  <c:v>27662</c:v>
                </c:pt>
                <c:pt idx="1">
                  <c:v>67725</c:v>
                </c:pt>
                <c:pt idx="2">
                  <c:v>21923</c:v>
                </c:pt>
                <c:pt idx="3" formatCode="General">
                  <c:v>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49-4087-9959-5FE74A477D76}"/>
            </c:ext>
          </c:extLst>
        </c:ser>
        <c:ser>
          <c:idx val="2"/>
          <c:order val="2"/>
          <c:tx>
            <c:strRef>
              <c:f>'Po kapacitetima'!$L$15</c:f>
              <c:strCache>
                <c:ptCount val="1"/>
                <c:pt idx="0">
                  <c:v>2024.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'Po kapacitetima'!$M$12:$P$12</c:f>
              <c:strCache>
                <c:ptCount val="4"/>
                <c:pt idx="0">
                  <c:v>HOTELI</c:v>
                </c:pt>
                <c:pt idx="1">
                  <c:v>OBJEKTI U DOMAĆINSTVU</c:v>
                </c:pt>
                <c:pt idx="2">
                  <c:v>OSTALI UGOSTITELJSKI OBJEKTI ZA SMJEŠTAJ</c:v>
                </c:pt>
                <c:pt idx="3">
                  <c:v>KAMP</c:v>
                </c:pt>
              </c:strCache>
            </c:strRef>
          </c:cat>
          <c:val>
            <c:numRef>
              <c:f>'Po kapacitetima'!$M$15:$P$15</c:f>
              <c:numCache>
                <c:formatCode>#,##0</c:formatCode>
                <c:ptCount val="4"/>
                <c:pt idx="0">
                  <c:v>25495</c:v>
                </c:pt>
                <c:pt idx="1">
                  <c:v>66219</c:v>
                </c:pt>
                <c:pt idx="2">
                  <c:v>18988</c:v>
                </c:pt>
                <c:pt idx="3" formatCode="General">
                  <c:v>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49-4087-9959-5FE74A477D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8490160"/>
        <c:axId val="426492688"/>
      </c:barChart>
      <c:catAx>
        <c:axId val="628490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426492688"/>
        <c:crosses val="autoZero"/>
        <c:auto val="1"/>
        <c:lblAlgn val="ctr"/>
        <c:lblOffset val="100"/>
        <c:noMultiLvlLbl val="0"/>
      </c:catAx>
      <c:valAx>
        <c:axId val="426492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r-Latn-R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62849016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 b="1">
                <a:solidFill>
                  <a:sysClr val="windowText" lastClr="000000"/>
                </a:solidFill>
              </a:rPr>
              <a:t>TOP TRŽIŠTA</a:t>
            </a:r>
          </a:p>
        </c:rich>
      </c:tx>
      <c:layout>
        <c:manualLayout>
          <c:xMode val="edge"/>
          <c:yMode val="edge"/>
          <c:x val="0.42527293844367015"/>
          <c:y val="2.52465514602247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6949705611122932"/>
          <c:y val="0.38293474896579255"/>
          <c:w val="0.66228322810999973"/>
          <c:h val="0.58733931297432329"/>
        </c:manualLayout>
      </c:layout>
      <c:pie3DChart>
        <c:varyColors val="1"/>
        <c:ser>
          <c:idx val="0"/>
          <c:order val="0"/>
          <c:explosion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79D-4842-8DE0-4EE0182CD32D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F79D-4842-8DE0-4EE0182CD32D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79D-4842-8DE0-4EE0182CD32D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F79D-4842-8DE0-4EE0182CD32D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F79D-4842-8DE0-4EE0182CD32D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CA83-4A18-ABBF-1404BB3D38E1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F79D-4842-8DE0-4EE0182CD32D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F79D-4842-8DE0-4EE0182CD32D}"/>
              </c:ext>
            </c:extLst>
          </c:dPt>
          <c:dPt>
            <c:idx val="8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F79D-4842-8DE0-4EE0182CD32D}"/>
              </c:ext>
            </c:extLst>
          </c:dPt>
          <c:dPt>
            <c:idx val="9"/>
            <c:bubble3D val="0"/>
            <c:spPr>
              <a:solidFill>
                <a:schemeClr val="accent1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F79D-4842-8DE0-4EE0182CD32D}"/>
              </c:ext>
            </c:extLst>
          </c:dPt>
          <c:dPt>
            <c:idx val="10"/>
            <c:bubble3D val="0"/>
            <c:spPr>
              <a:solidFill>
                <a:schemeClr val="accent3">
                  <a:lumMod val="8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5-CA83-4A18-ABBF-1404BB3D38E1}"/>
              </c:ext>
            </c:extLst>
          </c:dPt>
          <c:dLbls>
            <c:dLbl>
              <c:idx val="0"/>
              <c:layout>
                <c:manualLayout>
                  <c:x val="-0.14606015294438926"/>
                  <c:y val="6.869793957109966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r-Latn-R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79D-4842-8DE0-4EE0182CD32D}"/>
                </c:ext>
              </c:extLst>
            </c:dLbl>
            <c:dLbl>
              <c:idx val="1"/>
              <c:layout>
                <c:manualLayout>
                  <c:x val="-0.13182898129463744"/>
                  <c:y val="-0.16962300991892859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r-Latn-R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79D-4842-8DE0-4EE0182CD32D}"/>
                </c:ext>
              </c:extLst>
            </c:dLbl>
            <c:dLbl>
              <c:idx val="2"/>
              <c:layout>
                <c:manualLayout>
                  <c:x val="-6.5162348720162092E-2"/>
                  <c:y val="-0.15139797631292484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50" b="1" i="0" u="none" strike="noStrike" kern="1200" baseline="0">
                        <a:solidFill>
                          <a:sysClr val="windowText" lastClr="000000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82ACCCF7-A220-44DE-BE74-EACC0B114849}" type="CATEGORYNAME">
                      <a:rPr lang="en-US">
                        <a:solidFill>
                          <a:sysClr val="windowText" lastClr="000000"/>
                        </a:solidFill>
                      </a:rPr>
                      <a:pPr>
                        <a:defRPr sz="1050" b="1">
                          <a:solidFill>
                            <a:sysClr val="windowText" lastClr="000000"/>
                          </a:solidFill>
                        </a:defRPr>
                      </a:pPr>
                      <a:t>[NAZIV KATEGORIJE]</a:t>
                    </a:fld>
                    <a:r>
                      <a:rPr lang="en-US" baseline="0">
                        <a:solidFill>
                          <a:sysClr val="windowText" lastClr="000000"/>
                        </a:solidFill>
                      </a:rPr>
                      <a:t>
</a:t>
                    </a:r>
                    <a:fld id="{6AE952F1-57A3-48E9-8868-0624E6534C8B}" type="PERCENTAGE">
                      <a:rPr lang="en-US" baseline="0">
                        <a:solidFill>
                          <a:sysClr val="windowText" lastClr="000000"/>
                        </a:solidFill>
                      </a:rPr>
                      <a:pPr>
                        <a:defRPr sz="1050" b="1">
                          <a:solidFill>
                            <a:sysClr val="windowText" lastClr="000000"/>
                          </a:solidFill>
                        </a:defRPr>
                      </a:pPr>
                      <a:t>[POSTOTAK]</a:t>
                    </a:fld>
                    <a:endParaRPr lang="en-US" baseline="0">
                      <a:solidFill>
                        <a:sysClr val="windowText" lastClr="000000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461184505917211"/>
                      <c:h val="0.15263033829266351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F79D-4842-8DE0-4EE0182CD32D}"/>
                </c:ext>
              </c:extLst>
            </c:dLbl>
            <c:dLbl>
              <c:idx val="3"/>
              <c:layout>
                <c:manualLayout>
                  <c:x val="-6.9501330106848364E-2"/>
                  <c:y val="-9.3658468199278681E-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r-Latn-R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793649852056933"/>
                      <c:h val="0.187159667071940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F79D-4842-8DE0-4EE0182CD32D}"/>
                </c:ext>
              </c:extLst>
            </c:dLbl>
            <c:dLbl>
              <c:idx val="4"/>
              <c:layout>
                <c:manualLayout>
                  <c:x val="-0.12113821553969814"/>
                  <c:y val="-9.141118459955431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79D-4842-8DE0-4EE0182CD32D}"/>
                </c:ext>
              </c:extLst>
            </c:dLbl>
            <c:dLbl>
              <c:idx val="5"/>
              <c:layout>
                <c:manualLayout>
                  <c:x val="-0.21895051961613554"/>
                  <c:y val="-5.473242926839939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r-Latn-R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689736852602069"/>
                      <c:h val="0.1719565205148606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CA83-4A18-ABBF-1404BB3D38E1}"/>
                </c:ext>
              </c:extLst>
            </c:dLbl>
            <c:dLbl>
              <c:idx val="6"/>
              <c:layout>
                <c:manualLayout>
                  <c:x val="-0.14959145622409212"/>
                  <c:y val="-0.10625844769382001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r-Latn-R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209052295035188"/>
                      <c:h val="0.1770584079209457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F79D-4842-8DE0-4EE0182CD32D}"/>
                </c:ext>
              </c:extLst>
            </c:dLbl>
            <c:dLbl>
              <c:idx val="7"/>
              <c:layout>
                <c:manualLayout>
                  <c:x val="4.2277044738841408E-3"/>
                  <c:y val="-9.569903251674988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r-Latn-R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559721848628626"/>
                      <c:h val="0.1525863685749023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F79D-4842-8DE0-4EE0182CD32D}"/>
                </c:ext>
              </c:extLst>
            </c:dLbl>
            <c:dLbl>
              <c:idx val="8"/>
              <c:layout>
                <c:manualLayout>
                  <c:x val="0.13559603207802465"/>
                  <c:y val="-8.113666347621388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sr-Latn-R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138414890211943"/>
                      <c:h val="0.1513723329234884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F79D-4842-8DE0-4EE0182CD32D}"/>
                </c:ext>
              </c:extLst>
            </c:dLbl>
            <c:dLbl>
              <c:idx val="9"/>
              <c:layout>
                <c:manualLayout>
                  <c:x val="0.24517351732207199"/>
                  <c:y val="-5.131488960602224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573647826980766"/>
                      <c:h val="0.1470173577877227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F79D-4842-8DE0-4EE0182CD32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'Po zemljama'!$Q$5:$Q$15</c:f>
              <c:strCache>
                <c:ptCount val="10"/>
                <c:pt idx="0">
                  <c:v>Njemačka</c:v>
                </c:pt>
                <c:pt idx="1">
                  <c:v>Austrija</c:v>
                </c:pt>
                <c:pt idx="2">
                  <c:v>Mađarska</c:v>
                </c:pt>
                <c:pt idx="3">
                  <c:v>Slovenija</c:v>
                </c:pt>
                <c:pt idx="4">
                  <c:v>Hrvatska</c:v>
                </c:pt>
                <c:pt idx="5">
                  <c:v>Poljska</c:v>
                </c:pt>
                <c:pt idx="6">
                  <c:v>Italija</c:v>
                </c:pt>
                <c:pt idx="7">
                  <c:v>Slovačka</c:v>
                </c:pt>
                <c:pt idx="8">
                  <c:v>Češka</c:v>
                </c:pt>
                <c:pt idx="9">
                  <c:v>Ukrajina</c:v>
                </c:pt>
              </c:strCache>
            </c:strRef>
          </c:cat>
          <c:val>
            <c:numRef>
              <c:f>'Po zemljama'!$R$5:$R$15</c:f>
              <c:numCache>
                <c:formatCode>#,##0.00</c:formatCode>
                <c:ptCount val="11"/>
                <c:pt idx="0">
                  <c:v>24.696598158054631</c:v>
                </c:pt>
                <c:pt idx="1">
                  <c:v>13.294721409750911</c:v>
                </c:pt>
                <c:pt idx="2">
                  <c:v>10.778614176105753</c:v>
                </c:pt>
                <c:pt idx="3">
                  <c:v>9.3100753048519636</c:v>
                </c:pt>
                <c:pt idx="4">
                  <c:v>7.7874468711435814</c:v>
                </c:pt>
                <c:pt idx="5">
                  <c:v>5.7487199045239468</c:v>
                </c:pt>
                <c:pt idx="6">
                  <c:v>5.7437894886433671</c:v>
                </c:pt>
                <c:pt idx="7">
                  <c:v>5.5097397465476217</c:v>
                </c:pt>
                <c:pt idx="8">
                  <c:v>4.7101423005030476</c:v>
                </c:pt>
                <c:pt idx="9">
                  <c:v>2.3439777145202201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9D-4842-8DE0-4EE0182CD32D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86065</xdr:colOff>
      <xdr:row>3</xdr:row>
      <xdr:rowOff>789226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BE91F089-36CA-454B-AF37-6D9B52A81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318386" cy="20206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11903</xdr:colOff>
      <xdr:row>35</xdr:row>
      <xdr:rowOff>11906</xdr:rowOff>
    </xdr:from>
    <xdr:to>
      <xdr:col>16</xdr:col>
      <xdr:colOff>592094</xdr:colOff>
      <xdr:row>46</xdr:row>
      <xdr:rowOff>166688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EAFFFFE9-A4CC-4313-B85A-6A879305B6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12237</xdr:colOff>
      <xdr:row>18</xdr:row>
      <xdr:rowOff>18177</xdr:rowOff>
    </xdr:from>
    <xdr:to>
      <xdr:col>16</xdr:col>
      <xdr:colOff>592351</xdr:colOff>
      <xdr:row>32</xdr:row>
      <xdr:rowOff>174483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7AAAA120-929B-4734-BC53-6ED57B5326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9080</xdr:colOff>
      <xdr:row>4</xdr:row>
      <xdr:rowOff>7902</xdr:rowOff>
    </xdr:from>
    <xdr:to>
      <xdr:col>16</xdr:col>
      <xdr:colOff>589271</xdr:colOff>
      <xdr:row>17</xdr:row>
      <xdr:rowOff>165423</xdr:rowOff>
    </xdr:to>
    <xdr:graphicFrame macro="">
      <xdr:nvGraphicFramePr>
        <xdr:cNvPr id="6" name="Grafikon 5">
          <a:extLst>
            <a:ext uri="{FF2B5EF4-FFF2-40B4-BE49-F238E27FC236}">
              <a16:creationId xmlns:a16="http://schemas.microsoft.com/office/drawing/2014/main" id="{20F2E188-3C1D-4C6A-B202-EBED8476DC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10702</xdr:colOff>
      <xdr:row>3</xdr:row>
      <xdr:rowOff>8009</xdr:rowOff>
    </xdr:from>
    <xdr:to>
      <xdr:col>22</xdr:col>
      <xdr:colOff>601251</xdr:colOff>
      <xdr:row>14</xdr:row>
      <xdr:rowOff>184151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5042F267-BCC5-4132-93B9-38B4B0A0C8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tzm-pult/Documents/STATISTIKA/Statistika%20Final.xlsx" TargetMode="External"/><Relationship Id="rId1" Type="http://schemas.openxmlformats.org/officeDocument/2006/relationships/externalLinkPath" Target="/Users/tzm-pult/Documents/STATISTIKA/Statistika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Uvod"/>
      <sheetName val="Turistički promet po kapaciteti"/>
      <sheetName val="Turistički promet po zemljama"/>
    </sheetNames>
    <sheetDataSet>
      <sheetData sheetId="0"/>
      <sheetData sheetId="1">
        <row r="34">
          <cell r="M34" t="str">
            <v>HOTELI</v>
          </cell>
          <cell r="N34" t="str">
            <v>OBJEKTI U DOMAĆINSTVU</v>
          </cell>
          <cell r="O34" t="str">
            <v>OSTALI OBJEKTI ZA SMJEŠTAJ</v>
          </cell>
          <cell r="P34" t="str">
            <v>KAMPOVI</v>
          </cell>
          <cell r="Q34" t="str">
            <v>NEKOMERCIJALNI SMJEŠTAJ</v>
          </cell>
        </row>
        <row r="35">
          <cell r="M35">
            <v>146</v>
          </cell>
          <cell r="N35">
            <v>474</v>
          </cell>
          <cell r="O35">
            <v>526</v>
          </cell>
          <cell r="P35">
            <v>0</v>
          </cell>
          <cell r="Q35">
            <v>1146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Prilagođeno 8">
      <a:dk1>
        <a:sysClr val="windowText" lastClr="000000"/>
      </a:dk1>
      <a:lt1>
        <a:sysClr val="window" lastClr="FFFFFF"/>
      </a:lt1>
      <a:dk2>
        <a:srgbClr val="151515"/>
      </a:dk2>
      <a:lt2>
        <a:srgbClr val="FEEAEA"/>
      </a:lt2>
      <a:accent1>
        <a:srgbClr val="0070C0"/>
      </a:accent1>
      <a:accent2>
        <a:srgbClr val="FE9999"/>
      </a:accent2>
      <a:accent3>
        <a:srgbClr val="FEC1C1"/>
      </a:accent3>
      <a:accent4>
        <a:srgbClr val="40AFFF"/>
      </a:accent4>
      <a:accent5>
        <a:srgbClr val="FFFF00"/>
      </a:accent5>
      <a:accent6>
        <a:srgbClr val="809EC2"/>
      </a:accent6>
      <a:hlink>
        <a:srgbClr val="595959"/>
      </a:hlink>
      <a:folHlink>
        <a:srgbClr val="7F6F6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autoPageBreaks="0"/>
  </sheetPr>
  <dimension ref="A1:F7"/>
  <sheetViews>
    <sheetView showGridLines="0" showRowColHeaders="0" tabSelected="1" zoomScale="150" zoomScaleNormal="150" workbookViewId="0">
      <selection activeCell="A25" sqref="A25"/>
    </sheetView>
  </sheetViews>
  <sheetFormatPr defaultColWidth="11.140625" defaultRowHeight="15" customHeight="1" x14ac:dyDescent="0.25"/>
  <cols>
    <col min="1" max="1" width="119.85546875" style="3" customWidth="1"/>
    <col min="2" max="2" width="3.5703125" style="3" customWidth="1"/>
    <col min="3" max="16384" width="11.140625" style="3"/>
  </cols>
  <sheetData>
    <row r="1" spans="1:6" ht="15" customHeight="1" x14ac:dyDescent="0.3">
      <c r="A1" s="159"/>
      <c r="B1" s="159"/>
      <c r="C1" s="159"/>
      <c r="D1" s="159"/>
    </row>
    <row r="2" spans="1:6" ht="59.25" customHeight="1" x14ac:dyDescent="0.3">
      <c r="A2" s="159"/>
      <c r="B2" s="159"/>
      <c r="C2" s="159"/>
      <c r="D2" s="159"/>
    </row>
    <row r="3" spans="1:6" ht="22.5" customHeight="1" x14ac:dyDescent="0.3">
      <c r="A3" s="159"/>
      <c r="B3" s="159"/>
      <c r="C3" s="159"/>
      <c r="D3" s="159"/>
    </row>
    <row r="4" spans="1:6" ht="200.25" customHeight="1" x14ac:dyDescent="0.25">
      <c r="A4" s="160" t="s">
        <v>32</v>
      </c>
      <c r="B4" s="161"/>
      <c r="C4" s="161"/>
      <c r="D4" s="161"/>
      <c r="E4" s="161"/>
      <c r="F4" s="162"/>
    </row>
    <row r="5" spans="1:6" ht="15" customHeight="1" x14ac:dyDescent="0.3">
      <c r="A5" s="121" t="s">
        <v>0</v>
      </c>
      <c r="B5" s="158"/>
      <c r="C5" s="158"/>
    </row>
    <row r="6" spans="1:6" ht="15" customHeight="1" x14ac:dyDescent="0.3">
      <c r="A6" s="158"/>
      <c r="B6" s="158"/>
      <c r="C6" s="158"/>
    </row>
    <row r="7" spans="1:6" ht="15" customHeight="1" x14ac:dyDescent="0.3">
      <c r="B7" s="158"/>
      <c r="C7" s="158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AC72"/>
  <sheetViews>
    <sheetView showGridLines="0" showRowColHeaders="0" zoomScale="75" zoomScaleNormal="75" zoomScalePageLayoutView="60" workbookViewId="0">
      <selection activeCell="D14" sqref="D14"/>
    </sheetView>
  </sheetViews>
  <sheetFormatPr defaultColWidth="9.140625" defaultRowHeight="15" customHeight="1" x14ac:dyDescent="0.25"/>
  <cols>
    <col min="1" max="1" width="18.7109375" style="2" customWidth="1"/>
    <col min="2" max="2" width="10.42578125" style="1" bestFit="1" customWidth="1"/>
    <col min="3" max="3" width="8.5703125" style="1" bestFit="1" customWidth="1"/>
    <col min="4" max="5" width="8.7109375" style="1" bestFit="1" customWidth="1"/>
    <col min="6" max="6" width="8.140625" style="1" bestFit="1" customWidth="1"/>
    <col min="7" max="8" width="9.5703125" style="1" bestFit="1" customWidth="1"/>
    <col min="9" max="9" width="10.42578125" style="1" bestFit="1" customWidth="1"/>
    <col min="10" max="10" width="8.140625" style="1" bestFit="1" customWidth="1"/>
    <col min="11" max="16384" width="9.140625" style="1"/>
  </cols>
  <sheetData>
    <row r="1" spans="1:29" ht="9.9499999999999993" customHeight="1" x14ac:dyDescent="0.25">
      <c r="A1" s="256" t="s">
        <v>33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</row>
    <row r="2" spans="1:29" ht="9.9499999999999993" customHeight="1" x14ac:dyDescent="0.25">
      <c r="A2" s="256"/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</row>
    <row r="3" spans="1:29" ht="9.9499999999999993" customHeight="1" thickBot="1" x14ac:dyDescent="0.3">
      <c r="A3" s="257"/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</row>
    <row r="4" spans="1:29" ht="15" customHeight="1" thickBot="1" x14ac:dyDescent="0.3">
      <c r="A4" s="267" t="s">
        <v>1</v>
      </c>
      <c r="B4" s="268"/>
      <c r="C4" s="271" t="s">
        <v>2</v>
      </c>
      <c r="D4" s="272"/>
      <c r="E4" s="272"/>
      <c r="F4" s="273"/>
      <c r="G4" s="271" t="s">
        <v>3</v>
      </c>
      <c r="H4" s="272"/>
      <c r="I4" s="272"/>
      <c r="J4" s="273"/>
      <c r="K4" s="264" t="s">
        <v>19</v>
      </c>
      <c r="L4" s="265"/>
      <c r="M4" s="265"/>
      <c r="N4" s="265"/>
      <c r="O4" s="265"/>
      <c r="P4" s="265"/>
      <c r="Q4" s="266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</row>
    <row r="5" spans="1:29" ht="15" customHeight="1" thickBot="1" x14ac:dyDescent="0.3">
      <c r="A5" s="269"/>
      <c r="B5" s="270"/>
      <c r="C5" s="192" t="s">
        <v>4</v>
      </c>
      <c r="D5" s="193" t="s">
        <v>5</v>
      </c>
      <c r="E5" s="193" t="s">
        <v>6</v>
      </c>
      <c r="F5" s="194" t="s">
        <v>7</v>
      </c>
      <c r="G5" s="195" t="s">
        <v>4</v>
      </c>
      <c r="H5" s="193" t="s">
        <v>5</v>
      </c>
      <c r="I5" s="193" t="s">
        <v>6</v>
      </c>
      <c r="J5" s="196" t="s">
        <v>7</v>
      </c>
      <c r="K5" s="82"/>
      <c r="L5" s="83"/>
      <c r="M5" s="83"/>
      <c r="N5" s="83"/>
      <c r="O5" s="83"/>
      <c r="P5" s="83"/>
      <c r="Q5" s="84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</row>
    <row r="6" spans="1:29" ht="15" customHeight="1" x14ac:dyDescent="0.25">
      <c r="A6" s="276" t="s">
        <v>8</v>
      </c>
      <c r="B6" s="198" t="s">
        <v>29</v>
      </c>
      <c r="C6" s="70">
        <v>3635</v>
      </c>
      <c r="D6" s="22">
        <v>23427</v>
      </c>
      <c r="E6" s="22">
        <f>SUM(C6:D6)</f>
        <v>27062</v>
      </c>
      <c r="F6" s="23">
        <f>E6/E42*100</f>
        <v>19.78462235804157</v>
      </c>
      <c r="G6" s="70">
        <v>8839</v>
      </c>
      <c r="H6" s="22">
        <v>98923</v>
      </c>
      <c r="I6" s="22">
        <f>SUM(G6:H6)</f>
        <v>107762</v>
      </c>
      <c r="J6" s="62">
        <f>I6/I42*100</f>
        <v>9.2802353429515527</v>
      </c>
      <c r="K6" s="48"/>
      <c r="L6" s="49"/>
      <c r="M6" s="81"/>
      <c r="N6" s="81"/>
      <c r="O6" s="81"/>
      <c r="P6" s="49"/>
      <c r="Q6" s="50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</row>
    <row r="7" spans="1:29" ht="15" customHeight="1" x14ac:dyDescent="0.25">
      <c r="A7" s="277"/>
      <c r="B7" s="199" t="s">
        <v>27</v>
      </c>
      <c r="C7" s="74">
        <v>3756</v>
      </c>
      <c r="D7" s="5">
        <v>23906</v>
      </c>
      <c r="E7" s="5">
        <f>SUM(C7:D7)</f>
        <v>27662</v>
      </c>
      <c r="F7" s="6">
        <f>E7/E43*100</f>
        <v>21.049347486968763</v>
      </c>
      <c r="G7" s="74">
        <v>9338</v>
      </c>
      <c r="H7" s="5">
        <v>105079</v>
      </c>
      <c r="I7" s="5">
        <f>SUM(G7:H7)</f>
        <v>114417</v>
      </c>
      <c r="J7" s="63">
        <f>I7/I43*100</f>
        <v>10.037248097241571</v>
      </c>
      <c r="K7" s="51"/>
      <c r="L7" s="75"/>
      <c r="Q7" s="52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</row>
    <row r="8" spans="1:29" ht="15" customHeight="1" x14ac:dyDescent="0.25">
      <c r="A8" s="277"/>
      <c r="B8" s="199" t="s">
        <v>25</v>
      </c>
      <c r="C8" s="74">
        <v>3653</v>
      </c>
      <c r="D8" s="5">
        <v>21842</v>
      </c>
      <c r="E8" s="5">
        <f>SUM(C8:D8)</f>
        <v>25495</v>
      </c>
      <c r="F8" s="6">
        <f>E8/E44*100</f>
        <v>20.717199460434578</v>
      </c>
      <c r="G8" s="74">
        <v>8851</v>
      </c>
      <c r="H8" s="5">
        <v>97387</v>
      </c>
      <c r="I8" s="5">
        <f>SUM(G8:H8)</f>
        <v>106238</v>
      </c>
      <c r="J8" s="63">
        <f>I8/I44*100</f>
        <v>10.306074043318533</v>
      </c>
      <c r="K8" s="51"/>
      <c r="L8" s="75"/>
      <c r="Q8" s="52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</row>
    <row r="9" spans="1:29" ht="15" customHeight="1" x14ac:dyDescent="0.25">
      <c r="A9" s="277"/>
      <c r="B9" s="199" t="s">
        <v>30</v>
      </c>
      <c r="C9" s="8">
        <f>C6/C7*100</f>
        <v>96.77848775292864</v>
      </c>
      <c r="D9" s="7">
        <f>D6/D7*100</f>
        <v>97.996318915753363</v>
      </c>
      <c r="E9" s="7">
        <f>E6/E7*100</f>
        <v>97.830959438941505</v>
      </c>
      <c r="F9" s="6"/>
      <c r="G9" s="8">
        <f>G6/G7*100</f>
        <v>94.656243306917958</v>
      </c>
      <c r="H9" s="7">
        <f>H6/H7*100</f>
        <v>94.141550642849666</v>
      </c>
      <c r="I9" s="7">
        <f>I6/I7*100</f>
        <v>94.183556639310595</v>
      </c>
      <c r="J9" s="63"/>
      <c r="K9" s="51"/>
      <c r="L9" s="75"/>
      <c r="Q9" s="52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</row>
    <row r="10" spans="1:29" ht="15" customHeight="1" x14ac:dyDescent="0.25">
      <c r="A10" s="277"/>
      <c r="B10" s="199" t="s">
        <v>31</v>
      </c>
      <c r="C10" s="8">
        <f>C6/C8*100</f>
        <v>99.507254311524775</v>
      </c>
      <c r="D10" s="7">
        <f>D6/D8*100</f>
        <v>107.25666147788664</v>
      </c>
      <c r="E10" s="7">
        <f>E6/E8*100</f>
        <v>106.14630319670523</v>
      </c>
      <c r="F10" s="6"/>
      <c r="G10" s="8">
        <f>G6/G8*100</f>
        <v>99.864422099197839</v>
      </c>
      <c r="H10" s="7">
        <f>H6/H8*100</f>
        <v>101.5772125643053</v>
      </c>
      <c r="I10" s="7">
        <f>I6/I8*100</f>
        <v>101.43451495698336</v>
      </c>
      <c r="J10" s="63"/>
      <c r="K10" s="51"/>
      <c r="L10" s="75"/>
      <c r="M10" s="75"/>
      <c r="N10" s="75"/>
      <c r="O10" s="75"/>
      <c r="Q10" s="52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</row>
    <row r="11" spans="1:29" ht="15" customHeight="1" thickBot="1" x14ac:dyDescent="0.3">
      <c r="A11" s="278"/>
      <c r="B11" s="200" t="s">
        <v>7</v>
      </c>
      <c r="C11" s="14">
        <f>C6/E6*100</f>
        <v>13.432118838223339</v>
      </c>
      <c r="D11" s="15">
        <f>D6/E6*100</f>
        <v>86.567881161776654</v>
      </c>
      <c r="E11" s="15">
        <f>SUM(C11:D11)</f>
        <v>100</v>
      </c>
      <c r="F11" s="16"/>
      <c r="G11" s="14">
        <f>G6/I6*100</f>
        <v>8.2023347747814626</v>
      </c>
      <c r="H11" s="15">
        <f>H6/I6*100</f>
        <v>91.797665225218537</v>
      </c>
      <c r="I11" s="15">
        <f>SUM(G11:H11)</f>
        <v>100</v>
      </c>
      <c r="J11" s="64"/>
      <c r="K11" s="51"/>
      <c r="Q11" s="52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</row>
    <row r="12" spans="1:29" ht="15" customHeight="1" x14ac:dyDescent="0.25">
      <c r="A12" s="279" t="s">
        <v>9</v>
      </c>
      <c r="B12" s="198" t="s">
        <v>29</v>
      </c>
      <c r="C12" s="73">
        <v>6989</v>
      </c>
      <c r="D12" s="25">
        <v>63004</v>
      </c>
      <c r="E12" s="25">
        <f>SUM(C12:D12)</f>
        <v>69993</v>
      </c>
      <c r="F12" s="26">
        <f>E12/E42*100</f>
        <v>51.170832632710209</v>
      </c>
      <c r="G12" s="73">
        <v>35162</v>
      </c>
      <c r="H12" s="25">
        <v>414573</v>
      </c>
      <c r="I12" s="25">
        <f>SUM(G12:H12)</f>
        <v>449735</v>
      </c>
      <c r="J12" s="65">
        <f>I12/I42*100</f>
        <v>38.730226257514857</v>
      </c>
      <c r="K12" s="51"/>
      <c r="M12" s="75" t="str">
        <f>A6</f>
        <v>HOTELI</v>
      </c>
      <c r="N12" s="75" t="str">
        <f>A12</f>
        <v>OBJEKTI U DOMAĆINSTVU</v>
      </c>
      <c r="O12" s="75" t="str">
        <f>A18</f>
        <v>OSTALI UGOSTITELJSKI OBJEKTI ZA SMJEŠTAJ</v>
      </c>
      <c r="P12" s="75" t="str">
        <f>A24</f>
        <v>KAMP</v>
      </c>
      <c r="Q12" s="52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</row>
    <row r="13" spans="1:29" ht="15" customHeight="1" x14ac:dyDescent="0.25">
      <c r="A13" s="279"/>
      <c r="B13" s="199" t="s">
        <v>27</v>
      </c>
      <c r="C13" s="74">
        <v>6881</v>
      </c>
      <c r="D13" s="5">
        <v>60844</v>
      </c>
      <c r="E13" s="5">
        <f>SUM(C13:D13)</f>
        <v>67725</v>
      </c>
      <c r="F13" s="6">
        <f>E13/E43*100</f>
        <v>51.53521287524255</v>
      </c>
      <c r="G13" s="74">
        <v>34821</v>
      </c>
      <c r="H13" s="5">
        <v>406044</v>
      </c>
      <c r="I13" s="5">
        <f>SUM(G13:H13)</f>
        <v>440865</v>
      </c>
      <c r="J13" s="63">
        <f>I13/I43*100</f>
        <v>38.674946750836021</v>
      </c>
      <c r="K13" s="51"/>
      <c r="L13" s="75" t="str">
        <f>B6</f>
        <v>2026.</v>
      </c>
      <c r="M13" s="86">
        <f>E6</f>
        <v>27062</v>
      </c>
      <c r="N13" s="86">
        <f>E12</f>
        <v>69993</v>
      </c>
      <c r="O13" s="86">
        <f>E18</f>
        <v>25445</v>
      </c>
      <c r="P13" s="1">
        <f>E24</f>
        <v>441</v>
      </c>
      <c r="Q13" s="52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</row>
    <row r="14" spans="1:29" ht="15" customHeight="1" x14ac:dyDescent="0.25">
      <c r="A14" s="279"/>
      <c r="B14" s="199" t="s">
        <v>25</v>
      </c>
      <c r="C14" s="74">
        <v>6000</v>
      </c>
      <c r="D14" s="5">
        <v>60219</v>
      </c>
      <c r="E14" s="5">
        <f>C14+D14</f>
        <v>66219</v>
      </c>
      <c r="F14" s="6">
        <f>E14/E44*100</f>
        <v>53.809461897255041</v>
      </c>
      <c r="G14" s="74">
        <v>31038</v>
      </c>
      <c r="H14" s="5">
        <v>409619</v>
      </c>
      <c r="I14" s="5">
        <f>SUM(G14:H14)</f>
        <v>440657</v>
      </c>
      <c r="J14" s="63">
        <f>I14/I44*100</f>
        <v>42.747827234196947</v>
      </c>
      <c r="K14" s="51"/>
      <c r="L14" s="75" t="str">
        <f>B7</f>
        <v>2025.</v>
      </c>
      <c r="M14" s="86">
        <f>E7</f>
        <v>27662</v>
      </c>
      <c r="N14" s="86">
        <f>E13</f>
        <v>67725</v>
      </c>
      <c r="O14" s="87">
        <f>E19</f>
        <v>21923</v>
      </c>
      <c r="P14" s="1">
        <f>E25</f>
        <v>297</v>
      </c>
      <c r="Q14" s="52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</row>
    <row r="15" spans="1:29" ht="15" customHeight="1" x14ac:dyDescent="0.25">
      <c r="A15" s="279"/>
      <c r="B15" s="199" t="s">
        <v>30</v>
      </c>
      <c r="C15" s="13">
        <f>C12/C13*100</f>
        <v>101.56953931114663</v>
      </c>
      <c r="D15" s="9">
        <f>D12/D13*100</f>
        <v>103.55006245480244</v>
      </c>
      <c r="E15" s="9">
        <f>E12/E13*100</f>
        <v>103.34883720930233</v>
      </c>
      <c r="F15" s="6"/>
      <c r="G15" s="13">
        <f>G12/G13*100</f>
        <v>100.97929410413255</v>
      </c>
      <c r="H15" s="9">
        <f>H12/H13*100</f>
        <v>102.1005112746402</v>
      </c>
      <c r="I15" s="9">
        <f>I12/I13*100</f>
        <v>102.01195377269686</v>
      </c>
      <c r="J15" s="63"/>
      <c r="K15" s="51"/>
      <c r="L15" s="75" t="str">
        <f>B8</f>
        <v>2024.</v>
      </c>
      <c r="M15" s="86">
        <f>E8</f>
        <v>25495</v>
      </c>
      <c r="N15" s="86">
        <f>E14</f>
        <v>66219</v>
      </c>
      <c r="O15" s="87">
        <f>E20</f>
        <v>18988</v>
      </c>
      <c r="P15" s="1">
        <f>E26</f>
        <v>292</v>
      </c>
      <c r="Q15" s="52"/>
      <c r="S15" s="85"/>
      <c r="T15" s="85"/>
      <c r="U15" s="75"/>
      <c r="V15" s="75"/>
      <c r="W15" s="75"/>
      <c r="X15" s="75"/>
      <c r="Y15" s="75"/>
      <c r="Z15" s="75"/>
      <c r="AA15" s="75"/>
      <c r="AB15" s="85"/>
      <c r="AC15" s="85"/>
    </row>
    <row r="16" spans="1:29" ht="15" customHeight="1" x14ac:dyDescent="0.25">
      <c r="A16" s="279"/>
      <c r="B16" s="199" t="s">
        <v>31</v>
      </c>
      <c r="C16" s="13">
        <f>C12/C14*100</f>
        <v>116.48333333333333</v>
      </c>
      <c r="D16" s="9">
        <f>D12/D14*100</f>
        <v>104.62478619704744</v>
      </c>
      <c r="E16" s="9">
        <f>E12/E14*100</f>
        <v>105.69927060209305</v>
      </c>
      <c r="F16" s="6"/>
      <c r="G16" s="13">
        <f>G12/G14*100</f>
        <v>113.28693859140408</v>
      </c>
      <c r="H16" s="9">
        <f>H12/H14*100</f>
        <v>101.20941655538441</v>
      </c>
      <c r="I16" s="9">
        <f>I12/I14*100</f>
        <v>102.06010570579839</v>
      </c>
      <c r="J16" s="63"/>
      <c r="K16" s="51"/>
      <c r="Q16" s="52"/>
      <c r="S16" s="85"/>
      <c r="T16" s="85"/>
      <c r="U16" s="75"/>
      <c r="V16" s="86"/>
      <c r="W16" s="86"/>
      <c r="X16" s="187"/>
      <c r="Y16" s="188"/>
      <c r="Z16" s="86"/>
      <c r="AA16" s="187"/>
      <c r="AB16" s="85"/>
      <c r="AC16" s="85"/>
    </row>
    <row r="17" spans="1:29" ht="15" customHeight="1" thickBot="1" x14ac:dyDescent="0.3">
      <c r="A17" s="279"/>
      <c r="B17" s="201" t="s">
        <v>7</v>
      </c>
      <c r="C17" s="10">
        <f>C12/E12*100</f>
        <v>9.9852842427099855</v>
      </c>
      <c r="D17" s="11">
        <f>D12/E12*100</f>
        <v>90.014715757290006</v>
      </c>
      <c r="E17" s="11">
        <f>SUM(C17:D17)</f>
        <v>99.999999999999986</v>
      </c>
      <c r="F17" s="12"/>
      <c r="G17" s="10">
        <f>G12/I12*100</f>
        <v>7.8183819360289952</v>
      </c>
      <c r="H17" s="11">
        <f>H12/I12*100</f>
        <v>92.181618063971001</v>
      </c>
      <c r="I17" s="11">
        <f>SUM(G17:H17)</f>
        <v>100</v>
      </c>
      <c r="J17" s="66"/>
      <c r="K17" s="51"/>
      <c r="Q17" s="52"/>
      <c r="S17" s="85"/>
      <c r="T17" s="85"/>
      <c r="U17" s="75"/>
      <c r="V17" s="86"/>
      <c r="W17" s="86"/>
      <c r="X17" s="189"/>
      <c r="Y17" s="188"/>
      <c r="Z17" s="86"/>
      <c r="AA17" s="189"/>
      <c r="AB17" s="85"/>
      <c r="AC17" s="85"/>
    </row>
    <row r="18" spans="1:29" ht="15" customHeight="1" thickBot="1" x14ac:dyDescent="0.3">
      <c r="A18" s="280" t="s">
        <v>10</v>
      </c>
      <c r="B18" s="198" t="s">
        <v>29</v>
      </c>
      <c r="C18" s="70">
        <v>2469</v>
      </c>
      <c r="D18" s="22">
        <v>22976</v>
      </c>
      <c r="E18" s="22">
        <f>C18+D18</f>
        <v>25445</v>
      </c>
      <c r="F18" s="23">
        <f>E18/E42*100</f>
        <v>18.602457907780938</v>
      </c>
      <c r="G18" s="70">
        <v>9701</v>
      </c>
      <c r="H18" s="22">
        <v>120266</v>
      </c>
      <c r="I18" s="22">
        <f>G18+H18</f>
        <v>129967</v>
      </c>
      <c r="J18" s="62">
        <f>I18/I42*100</f>
        <v>11.192482942200261</v>
      </c>
      <c r="K18" s="53"/>
      <c r="L18" s="54"/>
      <c r="M18" s="54"/>
      <c r="N18" s="54"/>
      <c r="O18" s="54"/>
      <c r="P18" s="54"/>
      <c r="Q18" s="55"/>
      <c r="S18" s="85"/>
      <c r="T18" s="85"/>
      <c r="U18" s="75"/>
      <c r="V18" s="75"/>
      <c r="W18" s="75"/>
      <c r="X18" s="189"/>
      <c r="Y18" s="190"/>
      <c r="Z18" s="75"/>
      <c r="AA18" s="189"/>
      <c r="AB18" s="85"/>
      <c r="AC18" s="85"/>
    </row>
    <row r="19" spans="1:29" ht="15" customHeight="1" x14ac:dyDescent="0.25">
      <c r="A19" s="281"/>
      <c r="B19" s="199" t="s">
        <v>27</v>
      </c>
      <c r="C19" s="74">
        <v>1887</v>
      </c>
      <c r="D19" s="5">
        <v>20036</v>
      </c>
      <c r="E19" s="5">
        <f>SUM(C19:D19)</f>
        <v>21923</v>
      </c>
      <c r="F19" s="6">
        <f>E19/E43*100</f>
        <v>16.682266103565041</v>
      </c>
      <c r="G19" s="74">
        <v>8473</v>
      </c>
      <c r="H19" s="5">
        <v>108826</v>
      </c>
      <c r="I19" s="5">
        <f>SUM(G19:H19)</f>
        <v>117299</v>
      </c>
      <c r="J19" s="63">
        <f>I19/I43*100</f>
        <v>10.290071969710262</v>
      </c>
      <c r="K19" s="51"/>
      <c r="Q19" s="52"/>
      <c r="S19" s="85"/>
      <c r="T19" s="85"/>
      <c r="U19" s="75"/>
      <c r="V19" s="86"/>
      <c r="W19" s="86"/>
      <c r="X19" s="189"/>
      <c r="Y19" s="188"/>
      <c r="Z19" s="86"/>
      <c r="AA19" s="75"/>
      <c r="AB19" s="85"/>
      <c r="AC19" s="85"/>
    </row>
    <row r="20" spans="1:29" ht="15" customHeight="1" x14ac:dyDescent="0.25">
      <c r="A20" s="281"/>
      <c r="B20" s="199" t="s">
        <v>25</v>
      </c>
      <c r="C20" s="74">
        <v>1867</v>
      </c>
      <c r="D20" s="5">
        <v>17121</v>
      </c>
      <c r="E20" s="5">
        <f>C20+D20</f>
        <v>18988</v>
      </c>
      <c r="F20" s="6">
        <f>E20/E44*100</f>
        <v>15.429620841527036</v>
      </c>
      <c r="G20" s="74">
        <v>8358</v>
      </c>
      <c r="H20" s="5">
        <v>96602</v>
      </c>
      <c r="I20" s="5">
        <f>G20+H20</f>
        <v>104960</v>
      </c>
      <c r="J20" s="63">
        <f>I20/I44*100</f>
        <v>10.182096157558625</v>
      </c>
      <c r="K20" s="51"/>
      <c r="Q20" s="52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</row>
    <row r="21" spans="1:29" ht="15" customHeight="1" x14ac:dyDescent="0.25">
      <c r="A21" s="281"/>
      <c r="B21" s="199" t="s">
        <v>30</v>
      </c>
      <c r="C21" s="13">
        <f>C18/C19*100</f>
        <v>130.84260731319554</v>
      </c>
      <c r="D21" s="9">
        <f>D18/D19*100</f>
        <v>114.67358754242363</v>
      </c>
      <c r="E21" s="9">
        <f>E18/E19*100</f>
        <v>116.06531952743693</v>
      </c>
      <c r="F21" s="6"/>
      <c r="G21" s="13">
        <f>G18/G19*100</f>
        <v>114.49309571580315</v>
      </c>
      <c r="H21" s="9">
        <f>H18/H19*100</f>
        <v>110.51219377722235</v>
      </c>
      <c r="I21" s="9">
        <f>I18/I19*100</f>
        <v>110.79975106352143</v>
      </c>
      <c r="J21" s="63"/>
      <c r="K21" s="51"/>
      <c r="Q21" s="52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</row>
    <row r="22" spans="1:29" ht="15" customHeight="1" x14ac:dyDescent="0.25">
      <c r="A22" s="281"/>
      <c r="B22" s="199" t="s">
        <v>31</v>
      </c>
      <c r="C22" s="13">
        <f>C18/C20*100</f>
        <v>132.24424209962507</v>
      </c>
      <c r="D22" s="197">
        <f>D18/D20*100</f>
        <v>134.19776882191462</v>
      </c>
      <c r="E22" s="9">
        <f>E18/E20*100</f>
        <v>134.00568780282282</v>
      </c>
      <c r="F22" s="6"/>
      <c r="G22" s="13">
        <f>G18/G20*100</f>
        <v>116.06843742522135</v>
      </c>
      <c r="H22" s="9">
        <f>H18/H20*100</f>
        <v>124.49638723835945</v>
      </c>
      <c r="I22" s="9">
        <f>I18/I20*100</f>
        <v>123.82526676829269</v>
      </c>
      <c r="J22" s="63"/>
      <c r="K22" s="51"/>
      <c r="Q22" s="52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</row>
    <row r="23" spans="1:29" ht="15" customHeight="1" thickBot="1" x14ac:dyDescent="0.3">
      <c r="A23" s="282"/>
      <c r="B23" s="200" t="s">
        <v>7</v>
      </c>
      <c r="C23" s="14">
        <f>C18/E18*100</f>
        <v>9.7032815877382586</v>
      </c>
      <c r="D23" s="15">
        <f>D18/E18*100</f>
        <v>90.29671841226174</v>
      </c>
      <c r="E23" s="15">
        <f>SUM(C23:D23)</f>
        <v>100</v>
      </c>
      <c r="F23" s="16"/>
      <c r="G23" s="14">
        <f>G18/I18*100</f>
        <v>7.4642024513915066</v>
      </c>
      <c r="H23" s="15">
        <f>H18/I18*100</f>
        <v>92.535797548608485</v>
      </c>
      <c r="I23" s="15">
        <f>SUM(G23:H23)</f>
        <v>99.999999999999986</v>
      </c>
      <c r="J23" s="64"/>
      <c r="K23" s="51"/>
      <c r="Q23" s="52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</row>
    <row r="24" spans="1:29" ht="15" customHeight="1" x14ac:dyDescent="0.25">
      <c r="A24" s="283" t="s">
        <v>26</v>
      </c>
      <c r="B24" s="198" t="s">
        <v>29</v>
      </c>
      <c r="C24" s="73">
        <v>0</v>
      </c>
      <c r="D24" s="25">
        <v>441</v>
      </c>
      <c r="E24" s="24">
        <f>SUM(C24:D24)</f>
        <v>441</v>
      </c>
      <c r="F24" s="26">
        <f>E24/E42*100</f>
        <v>0.32240848643471776</v>
      </c>
      <c r="G24" s="73">
        <v>0</v>
      </c>
      <c r="H24" s="25">
        <v>2133</v>
      </c>
      <c r="I24" s="25">
        <f>SUM(G24:H24)</f>
        <v>2133</v>
      </c>
      <c r="J24" s="65">
        <f>I24/I42*100</f>
        <v>0.18368944513386595</v>
      </c>
      <c r="K24" s="51"/>
      <c r="M24" s="75" t="str">
        <f>B6</f>
        <v>2026.</v>
      </c>
      <c r="N24" s="75" t="str">
        <f>B7</f>
        <v>2025.</v>
      </c>
      <c r="O24" s="75" t="str">
        <f>B8</f>
        <v>2024.</v>
      </c>
      <c r="Q24" s="52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</row>
    <row r="25" spans="1:29" ht="15" customHeight="1" x14ac:dyDescent="0.25">
      <c r="A25" s="283"/>
      <c r="B25" s="199" t="s">
        <v>27</v>
      </c>
      <c r="C25" s="74">
        <v>2</v>
      </c>
      <c r="D25" s="5">
        <v>295</v>
      </c>
      <c r="E25" s="5">
        <f>SUM(C25:D25)</f>
        <v>297</v>
      </c>
      <c r="F25" s="6">
        <f>E25/E43*100</f>
        <v>0.2260015979910969</v>
      </c>
      <c r="G25" s="74">
        <v>8</v>
      </c>
      <c r="H25" s="5">
        <v>1821</v>
      </c>
      <c r="I25" s="5">
        <f>SUM(G25:H25)</f>
        <v>1829</v>
      </c>
      <c r="J25" s="63">
        <f>I25/I43*100</f>
        <v>0.16044929311076878</v>
      </c>
      <c r="K25" s="51"/>
      <c r="L25" s="75" t="s">
        <v>11</v>
      </c>
      <c r="M25" s="75">
        <f>I24</f>
        <v>2133</v>
      </c>
      <c r="N25" s="75">
        <f>I25</f>
        <v>1829</v>
      </c>
      <c r="O25" s="75">
        <f>I26</f>
        <v>1844</v>
      </c>
      <c r="Q25" s="52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</row>
    <row r="26" spans="1:29" ht="15" customHeight="1" x14ac:dyDescent="0.25">
      <c r="A26" s="283"/>
      <c r="B26" s="199" t="s">
        <v>25</v>
      </c>
      <c r="C26" s="74">
        <v>1</v>
      </c>
      <c r="D26" s="5">
        <v>291</v>
      </c>
      <c r="E26" s="5">
        <f>SUM(C26:D26)</f>
        <v>292</v>
      </c>
      <c r="F26" s="6">
        <f>E26/E44*100</f>
        <v>0.23727877005086864</v>
      </c>
      <c r="G26" s="74">
        <v>5</v>
      </c>
      <c r="H26" s="5">
        <v>1839</v>
      </c>
      <c r="I26" s="4">
        <f>SUM(G26:H26)</f>
        <v>1844</v>
      </c>
      <c r="J26" s="63">
        <f>I26/I44*100</f>
        <v>0.17888514971930358</v>
      </c>
      <c r="K26" s="51"/>
      <c r="L26" s="75" t="str">
        <f>A18</f>
        <v>OSTALI UGOSTITELJSKI OBJEKTI ZA SMJEŠTAJ</v>
      </c>
      <c r="M26" s="87">
        <f>I18</f>
        <v>129967</v>
      </c>
      <c r="N26" s="87">
        <f>I19</f>
        <v>117299</v>
      </c>
      <c r="O26" s="87">
        <f>I20</f>
        <v>104960</v>
      </c>
      <c r="Q26" s="52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</row>
    <row r="27" spans="1:29" ht="15" customHeight="1" x14ac:dyDescent="0.25">
      <c r="A27" s="283"/>
      <c r="B27" s="199" t="s">
        <v>30</v>
      </c>
      <c r="C27" s="13">
        <f>C24/C25*100</f>
        <v>0</v>
      </c>
      <c r="D27" s="9">
        <f>D24/D25*100</f>
        <v>149.4915254237288</v>
      </c>
      <c r="E27" s="9">
        <f>E24/E25*100</f>
        <v>148.4848484848485</v>
      </c>
      <c r="F27" s="6"/>
      <c r="G27" s="13">
        <f>G24/G25*100</f>
        <v>0</v>
      </c>
      <c r="H27" s="9">
        <f>H24/H25*100</f>
        <v>117.1334431630972</v>
      </c>
      <c r="I27" s="5">
        <f>I24/I25*100</f>
        <v>116.62110442864953</v>
      </c>
      <c r="J27" s="63"/>
      <c r="K27" s="51"/>
      <c r="L27" s="75" t="s">
        <v>9</v>
      </c>
      <c r="M27" s="87">
        <f>I12</f>
        <v>449735</v>
      </c>
      <c r="N27" s="87">
        <f>I13</f>
        <v>440865</v>
      </c>
      <c r="O27" s="87">
        <f>I14</f>
        <v>440657</v>
      </c>
      <c r="Q27" s="52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</row>
    <row r="28" spans="1:29" ht="15" customHeight="1" x14ac:dyDescent="0.25">
      <c r="A28" s="283"/>
      <c r="B28" s="199" t="s">
        <v>31</v>
      </c>
      <c r="C28" s="13">
        <f>C24/C26*100</f>
        <v>0</v>
      </c>
      <c r="D28" s="9">
        <f>D24/D26*100</f>
        <v>151.54639175257731</v>
      </c>
      <c r="E28" s="9">
        <f>E24/E26*100</f>
        <v>151.02739726027397</v>
      </c>
      <c r="F28" s="6"/>
      <c r="G28" s="13">
        <f>G24/G26*100</f>
        <v>0</v>
      </c>
      <c r="H28" s="9">
        <f>H24/H26*100</f>
        <v>115.98694942903751</v>
      </c>
      <c r="I28" s="9">
        <f>I24/I26*100</f>
        <v>115.67245119305858</v>
      </c>
      <c r="J28" s="63"/>
      <c r="K28" s="51"/>
      <c r="L28" s="75" t="s">
        <v>8</v>
      </c>
      <c r="M28" s="87">
        <f>I6</f>
        <v>107762</v>
      </c>
      <c r="N28" s="87">
        <f>I7</f>
        <v>114417</v>
      </c>
      <c r="O28" s="87">
        <f>I8</f>
        <v>106238</v>
      </c>
      <c r="Q28" s="52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</row>
    <row r="29" spans="1:29" ht="15" customHeight="1" thickBot="1" x14ac:dyDescent="0.3">
      <c r="A29" s="283"/>
      <c r="B29" s="201" t="s">
        <v>7</v>
      </c>
      <c r="C29" s="10">
        <f>C24/E24*100</f>
        <v>0</v>
      </c>
      <c r="D29" s="11">
        <f>D24/E24*100</f>
        <v>100</v>
      </c>
      <c r="E29" s="11">
        <f>SUM(C29:D29)</f>
        <v>100</v>
      </c>
      <c r="F29" s="12"/>
      <c r="G29" s="10">
        <f>G24/I24*100</f>
        <v>0</v>
      </c>
      <c r="H29" s="11">
        <f>H24/I24*100</f>
        <v>100</v>
      </c>
      <c r="I29" s="11">
        <f>SUM(G29:H29)</f>
        <v>100</v>
      </c>
      <c r="J29" s="66"/>
      <c r="K29" s="51"/>
      <c r="Q29" s="52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</row>
    <row r="30" spans="1:29" ht="15" customHeight="1" x14ac:dyDescent="0.25">
      <c r="A30" s="258" t="s">
        <v>12</v>
      </c>
      <c r="B30" s="202" t="s">
        <v>29</v>
      </c>
      <c r="C30" s="70">
        <f>C6+C12+C18+C24</f>
        <v>13093</v>
      </c>
      <c r="D30" s="22">
        <f>D6+D12+D18+D24</f>
        <v>109848</v>
      </c>
      <c r="E30" s="22">
        <f t="shared" ref="C30:J32" si="0">E6+E12+E18+E24</f>
        <v>122941</v>
      </c>
      <c r="F30" s="23">
        <f t="shared" si="0"/>
        <v>89.880321384967445</v>
      </c>
      <c r="G30" s="70">
        <f>G6+G12+G18+G24</f>
        <v>53702</v>
      </c>
      <c r="H30" s="22">
        <f>H6+H12+H18+H24</f>
        <v>635895</v>
      </c>
      <c r="I30" s="22">
        <f>I6+I12+I18+I24</f>
        <v>689597</v>
      </c>
      <c r="J30" s="62">
        <f t="shared" si="0"/>
        <v>59.386633987800536</v>
      </c>
      <c r="K30" s="51"/>
      <c r="Q30" s="52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</row>
    <row r="31" spans="1:29" ht="15" customHeight="1" x14ac:dyDescent="0.25">
      <c r="A31" s="259"/>
      <c r="B31" s="203" t="s">
        <v>27</v>
      </c>
      <c r="C31" s="72">
        <f>C7+C13+C19+C25</f>
        <v>12526</v>
      </c>
      <c r="D31" s="37">
        <f>D7+D13+D19+D25</f>
        <v>105081</v>
      </c>
      <c r="E31" s="37">
        <f t="shared" si="0"/>
        <v>117607</v>
      </c>
      <c r="F31" s="38">
        <f t="shared" si="0"/>
        <v>89.492828063767448</v>
      </c>
      <c r="G31" s="72">
        <f>G7+G13+G19+G25</f>
        <v>52640</v>
      </c>
      <c r="H31" s="37">
        <f>H7+H13+H19+H25</f>
        <v>621770</v>
      </c>
      <c r="I31" s="37">
        <f t="shared" si="0"/>
        <v>674410</v>
      </c>
      <c r="J31" s="67">
        <f t="shared" si="0"/>
        <v>59.162716110898621</v>
      </c>
      <c r="K31" s="59"/>
      <c r="L31" s="60"/>
      <c r="M31" s="60"/>
      <c r="N31" s="60"/>
      <c r="O31" s="60"/>
      <c r="P31" s="60"/>
      <c r="Q31" s="61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</row>
    <row r="32" spans="1:29" ht="15" customHeight="1" x14ac:dyDescent="0.25">
      <c r="A32" s="259"/>
      <c r="B32" s="203" t="s">
        <v>25</v>
      </c>
      <c r="C32" s="72">
        <f t="shared" si="0"/>
        <v>11521</v>
      </c>
      <c r="D32" s="37">
        <f t="shared" si="0"/>
        <v>99473</v>
      </c>
      <c r="E32" s="37">
        <f t="shared" si="0"/>
        <v>110994</v>
      </c>
      <c r="F32" s="38">
        <f t="shared" si="0"/>
        <v>90.193560969267523</v>
      </c>
      <c r="G32" s="72">
        <f t="shared" si="0"/>
        <v>48252</v>
      </c>
      <c r="H32" s="37">
        <f t="shared" si="0"/>
        <v>605447</v>
      </c>
      <c r="I32" s="37">
        <f t="shared" si="0"/>
        <v>653699</v>
      </c>
      <c r="J32" s="67">
        <f t="shared" si="0"/>
        <v>63.414882584793411</v>
      </c>
      <c r="K32" s="59"/>
      <c r="L32" s="60"/>
      <c r="M32" s="60"/>
      <c r="N32" s="60"/>
      <c r="O32" s="60"/>
      <c r="P32" s="60"/>
      <c r="Q32" s="61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</row>
    <row r="33" spans="1:17" ht="15" customHeight="1" thickBot="1" x14ac:dyDescent="0.3">
      <c r="A33" s="259"/>
      <c r="B33" s="203" t="s">
        <v>30</v>
      </c>
      <c r="C33" s="40">
        <f>C30/C31*100</f>
        <v>104.52658470381606</v>
      </c>
      <c r="D33" s="39">
        <f>D30/D31*100</f>
        <v>104.53650041396637</v>
      </c>
      <c r="E33" s="39">
        <f>E30/E31*100</f>
        <v>104.53544431879054</v>
      </c>
      <c r="F33" s="38"/>
      <c r="G33" s="40">
        <f>G30/G31*100</f>
        <v>102.01747720364742</v>
      </c>
      <c r="H33" s="39">
        <f>H30/H31*100</f>
        <v>102.27174035415025</v>
      </c>
      <c r="I33" s="39">
        <f>I30/I31*100</f>
        <v>102.25189424830592</v>
      </c>
      <c r="J33" s="67"/>
      <c r="K33" s="56"/>
      <c r="L33" s="57"/>
      <c r="M33" s="57"/>
      <c r="N33" s="57"/>
      <c r="O33" s="57"/>
      <c r="P33" s="57"/>
      <c r="Q33" s="58"/>
    </row>
    <row r="34" spans="1:17" ht="15" customHeight="1" x14ac:dyDescent="0.25">
      <c r="A34" s="259"/>
      <c r="B34" s="203" t="s">
        <v>31</v>
      </c>
      <c r="C34" s="40">
        <f>C30/C32*100</f>
        <v>113.64464890200503</v>
      </c>
      <c r="D34" s="39">
        <f>D30/D32*100</f>
        <v>110.42996592040051</v>
      </c>
      <c r="E34" s="39">
        <f>E30/E32*100</f>
        <v>110.76364488170532</v>
      </c>
      <c r="F34" s="38"/>
      <c r="G34" s="40">
        <f>G30/G32*100</f>
        <v>111.29486860648264</v>
      </c>
      <c r="H34" s="39">
        <f>H30/H32*100</f>
        <v>105.02901162281752</v>
      </c>
      <c r="I34" s="39">
        <f>I30/I32*100</f>
        <v>105.49151826758188</v>
      </c>
      <c r="J34" s="38"/>
      <c r="K34" s="250" t="s">
        <v>20</v>
      </c>
      <c r="L34" s="251"/>
      <c r="M34" s="251"/>
      <c r="N34" s="251"/>
      <c r="O34" s="251"/>
      <c r="P34" s="251"/>
      <c r="Q34" s="252"/>
    </row>
    <row r="35" spans="1:17" ht="15" customHeight="1" thickBot="1" x14ac:dyDescent="0.3">
      <c r="A35" s="260"/>
      <c r="B35" s="204" t="s">
        <v>7</v>
      </c>
      <c r="C35" s="45">
        <f>C30/E30*100</f>
        <v>10.649823899268755</v>
      </c>
      <c r="D35" s="43">
        <f>D30/E30*100</f>
        <v>89.350176100731247</v>
      </c>
      <c r="E35" s="43">
        <f>SUM(C35:D35)</f>
        <v>100</v>
      </c>
      <c r="F35" s="44"/>
      <c r="G35" s="45">
        <f>G30/I30*100</f>
        <v>7.7874468711435814</v>
      </c>
      <c r="H35" s="43">
        <f>H30/I30*100</f>
        <v>92.212553128856428</v>
      </c>
      <c r="I35" s="43">
        <f>SUM(G35:H35)</f>
        <v>100.00000000000001</v>
      </c>
      <c r="J35" s="44"/>
      <c r="K35" s="253"/>
      <c r="L35" s="254"/>
      <c r="M35" s="254"/>
      <c r="N35" s="254"/>
      <c r="O35" s="254"/>
      <c r="P35" s="254"/>
      <c r="Q35" s="255"/>
    </row>
    <row r="36" spans="1:17" ht="15" customHeight="1" x14ac:dyDescent="0.25">
      <c r="A36" s="261" t="s">
        <v>13</v>
      </c>
      <c r="B36" s="198" t="s">
        <v>29</v>
      </c>
      <c r="C36" s="70">
        <v>3849</v>
      </c>
      <c r="D36" s="22">
        <v>9993</v>
      </c>
      <c r="E36" s="22">
        <f>SUM(C36:D36)</f>
        <v>13842</v>
      </c>
      <c r="F36" s="23">
        <f>E36/E42*100</f>
        <v>10.119678615032569</v>
      </c>
      <c r="G36" s="70">
        <v>170804</v>
      </c>
      <c r="H36" s="22">
        <v>300798</v>
      </c>
      <c r="I36" s="22">
        <f>G36+H36</f>
        <v>471602</v>
      </c>
      <c r="J36" s="23">
        <f>I36/I42*100</f>
        <v>40.613366012199457</v>
      </c>
      <c r="K36" s="51"/>
      <c r="Q36" s="52"/>
    </row>
    <row r="37" spans="1:17" ht="15" customHeight="1" x14ac:dyDescent="0.25">
      <c r="A37" s="262"/>
      <c r="B37" s="199" t="s">
        <v>27</v>
      </c>
      <c r="C37" s="71">
        <v>3859</v>
      </c>
      <c r="D37" s="17">
        <v>9949</v>
      </c>
      <c r="E37" s="141">
        <f>SUM(C37:D37)</f>
        <v>13808</v>
      </c>
      <c r="F37" s="18">
        <f>E37/E43*100</f>
        <v>10.507171936232545</v>
      </c>
      <c r="G37" s="71">
        <v>167080</v>
      </c>
      <c r="H37" s="17">
        <v>298434</v>
      </c>
      <c r="I37" s="17">
        <f>G37+H37</f>
        <v>465514</v>
      </c>
      <c r="J37" s="18">
        <f>I37/I43*100</f>
        <v>40.837283889101379</v>
      </c>
      <c r="K37" s="51"/>
      <c r="L37" s="75" t="s">
        <v>8</v>
      </c>
      <c r="M37" s="76">
        <f>J6</f>
        <v>9.2802353429515527</v>
      </c>
      <c r="Q37" s="52"/>
    </row>
    <row r="38" spans="1:17" ht="15" customHeight="1" x14ac:dyDescent="0.25">
      <c r="A38" s="262"/>
      <c r="B38" s="199" t="s">
        <v>25</v>
      </c>
      <c r="C38" s="71">
        <v>3466</v>
      </c>
      <c r="D38" s="17">
        <v>8602</v>
      </c>
      <c r="E38" s="17">
        <f>SUM(C38:D38)</f>
        <v>12068</v>
      </c>
      <c r="F38" s="18">
        <f>E38/E44*100</f>
        <v>9.8064390307324771</v>
      </c>
      <c r="G38" s="71">
        <v>150558</v>
      </c>
      <c r="H38" s="17">
        <v>226572</v>
      </c>
      <c r="I38" s="17">
        <f>G38+H38</f>
        <v>377130</v>
      </c>
      <c r="J38" s="18">
        <f>I38/I44*100</f>
        <v>36.585117415206597</v>
      </c>
      <c r="K38" s="51"/>
      <c r="L38" s="75" t="s">
        <v>9</v>
      </c>
      <c r="M38" s="76">
        <f>J12</f>
        <v>38.730226257514857</v>
      </c>
      <c r="Q38" s="52"/>
    </row>
    <row r="39" spans="1:17" ht="15" customHeight="1" x14ac:dyDescent="0.25">
      <c r="A39" s="262"/>
      <c r="B39" s="199" t="s">
        <v>30</v>
      </c>
      <c r="C39" s="20">
        <f>C36/C37*100</f>
        <v>99.740865509199267</v>
      </c>
      <c r="D39" s="19">
        <f>D36/D37*100</f>
        <v>100.44225550306562</v>
      </c>
      <c r="E39" s="191">
        <f>E36/E37*100</f>
        <v>100.24623406720741</v>
      </c>
      <c r="F39" s="18"/>
      <c r="G39" s="20">
        <f>G36/G37*100</f>
        <v>102.22887239645679</v>
      </c>
      <c r="H39" s="19">
        <f>H36/H37*100</f>
        <v>100.79213494440981</v>
      </c>
      <c r="I39" s="19">
        <f>I36/I37*100</f>
        <v>101.30780169876739</v>
      </c>
      <c r="J39" s="18"/>
      <c r="K39" s="51"/>
      <c r="L39" s="75" t="s">
        <v>10</v>
      </c>
      <c r="M39" s="76">
        <f>J18</f>
        <v>11.192482942200261</v>
      </c>
      <c r="Q39" s="52"/>
    </row>
    <row r="40" spans="1:17" ht="15" customHeight="1" x14ac:dyDescent="0.25">
      <c r="A40" s="262"/>
      <c r="B40" s="199" t="s">
        <v>31</v>
      </c>
      <c r="C40" s="20">
        <f>C36/C38*100</f>
        <v>111.05020196191575</v>
      </c>
      <c r="D40" s="191">
        <f>D36/D38*100</f>
        <v>116.17065798651475</v>
      </c>
      <c r="E40" s="19">
        <f>E36/E38*100</f>
        <v>114.70003314550878</v>
      </c>
      <c r="F40" s="18"/>
      <c r="G40" s="20">
        <f>G36/G38*100</f>
        <v>113.44730934257893</v>
      </c>
      <c r="H40" s="19">
        <f>H36/H38*100</f>
        <v>132.76044701022192</v>
      </c>
      <c r="I40" s="19">
        <f>I36/I38*100</f>
        <v>125.05024792511865</v>
      </c>
      <c r="J40" s="18"/>
      <c r="K40" s="51"/>
      <c r="L40" s="75" t="s">
        <v>11</v>
      </c>
      <c r="M40" s="76">
        <f>J24</f>
        <v>0.18368944513386595</v>
      </c>
      <c r="Q40" s="52"/>
    </row>
    <row r="41" spans="1:17" ht="15" customHeight="1" thickBot="1" x14ac:dyDescent="0.3">
      <c r="A41" s="263"/>
      <c r="B41" s="205" t="s">
        <v>7</v>
      </c>
      <c r="C41" s="42">
        <f>C36/E36*100</f>
        <v>27.806675335934113</v>
      </c>
      <c r="D41" s="41">
        <f>D36/E36*100</f>
        <v>72.193324664065884</v>
      </c>
      <c r="E41" s="41">
        <f>SUM(C41:D41)</f>
        <v>100</v>
      </c>
      <c r="F41" s="21"/>
      <c r="G41" s="42">
        <f>G36/I36*100</f>
        <v>36.217827744581236</v>
      </c>
      <c r="H41" s="41">
        <f>H36/I36*100</f>
        <v>63.782172255418764</v>
      </c>
      <c r="I41" s="41">
        <f>SUM(G41:H41)</f>
        <v>100</v>
      </c>
      <c r="J41" s="21"/>
      <c r="K41" s="51"/>
      <c r="L41" s="75" t="s">
        <v>21</v>
      </c>
      <c r="M41" s="76">
        <f>J36</f>
        <v>40.613366012199457</v>
      </c>
      <c r="Q41" s="52"/>
    </row>
    <row r="42" spans="1:17" ht="15" customHeight="1" x14ac:dyDescent="0.25">
      <c r="A42" s="274" t="s">
        <v>18</v>
      </c>
      <c r="B42" s="206" t="s">
        <v>29</v>
      </c>
      <c r="C42" s="68">
        <f t="shared" ref="C42:D44" si="1">C30+C36</f>
        <v>16942</v>
      </c>
      <c r="D42" s="46">
        <f>D30+D36</f>
        <v>119841</v>
      </c>
      <c r="E42" s="46">
        <f>SUM(C42:D42)</f>
        <v>136783</v>
      </c>
      <c r="F42" s="47">
        <f>F6+F12+F18+F24+F36</f>
        <v>100.00000000000001</v>
      </c>
      <c r="G42" s="68">
        <f>G30+G36</f>
        <v>224506</v>
      </c>
      <c r="H42" s="46">
        <f t="shared" ref="G42:H44" si="2">H30+H36</f>
        <v>936693</v>
      </c>
      <c r="I42" s="46">
        <f>SUM(G42:H42)</f>
        <v>1161199</v>
      </c>
      <c r="J42" s="47">
        <f>J6+J12+J18+J24+J36</f>
        <v>100</v>
      </c>
      <c r="K42" s="51"/>
      <c r="Q42" s="52"/>
    </row>
    <row r="43" spans="1:17" ht="15" customHeight="1" x14ac:dyDescent="0.25">
      <c r="A43" s="274"/>
      <c r="B43" s="207" t="s">
        <v>27</v>
      </c>
      <c r="C43" s="69">
        <f t="shared" si="1"/>
        <v>16385</v>
      </c>
      <c r="D43" s="27">
        <f t="shared" si="1"/>
        <v>115030</v>
      </c>
      <c r="E43" s="27">
        <f>SUM(C43:D43)</f>
        <v>131415</v>
      </c>
      <c r="F43" s="28">
        <f>F31+F37</f>
        <v>100</v>
      </c>
      <c r="G43" s="69">
        <f t="shared" si="2"/>
        <v>219720</v>
      </c>
      <c r="H43" s="27">
        <f t="shared" si="2"/>
        <v>920204</v>
      </c>
      <c r="I43" s="27">
        <f>SUM(G43:H43)</f>
        <v>1139924</v>
      </c>
      <c r="J43" s="28">
        <f>J7+J13+J19+J25+J37</f>
        <v>100</v>
      </c>
      <c r="K43" s="51"/>
      <c r="Q43" s="52"/>
    </row>
    <row r="44" spans="1:17" ht="15" customHeight="1" x14ac:dyDescent="0.25">
      <c r="A44" s="274"/>
      <c r="B44" s="207" t="s">
        <v>25</v>
      </c>
      <c r="C44" s="69">
        <f t="shared" si="1"/>
        <v>14987</v>
      </c>
      <c r="D44" s="27">
        <f t="shared" si="1"/>
        <v>108075</v>
      </c>
      <c r="E44" s="27">
        <f>SUM(C44:D44)</f>
        <v>123062</v>
      </c>
      <c r="F44" s="28">
        <f>F32+F38</f>
        <v>100</v>
      </c>
      <c r="G44" s="69">
        <f t="shared" si="2"/>
        <v>198810</v>
      </c>
      <c r="H44" s="27">
        <f t="shared" si="2"/>
        <v>832019</v>
      </c>
      <c r="I44" s="209">
        <f>SUM(G44:H44)</f>
        <v>1030829</v>
      </c>
      <c r="J44" s="28">
        <f>J32+J38</f>
        <v>100</v>
      </c>
      <c r="K44" s="51"/>
      <c r="Q44" s="52"/>
    </row>
    <row r="45" spans="1:17" ht="15" customHeight="1" x14ac:dyDescent="0.25">
      <c r="A45" s="274"/>
      <c r="B45" s="207" t="s">
        <v>30</v>
      </c>
      <c r="C45" s="30">
        <f>C42/C43*100</f>
        <v>103.39945071711931</v>
      </c>
      <c r="D45" s="29">
        <f>D42/D43*100</f>
        <v>104.18238720333825</v>
      </c>
      <c r="E45" s="29">
        <f>E42/E43*100</f>
        <v>104.08476962295019</v>
      </c>
      <c r="F45" s="28"/>
      <c r="G45" s="30">
        <f>G42/G43*100</f>
        <v>102.17822683415257</v>
      </c>
      <c r="H45" s="29">
        <f>H42/H43*100</f>
        <v>101.79188527761237</v>
      </c>
      <c r="I45" s="29">
        <f>I42/I43*100</f>
        <v>101.86635249367501</v>
      </c>
      <c r="J45" s="28"/>
      <c r="K45" s="51"/>
      <c r="Q45" s="52"/>
    </row>
    <row r="46" spans="1:17" ht="15" customHeight="1" x14ac:dyDescent="0.25">
      <c r="A46" s="274"/>
      <c r="B46" s="207" t="s">
        <v>31</v>
      </c>
      <c r="C46" s="30">
        <f>C42/C44*100</f>
        <v>113.04463868686194</v>
      </c>
      <c r="D46" s="29">
        <f>D42/D44*100</f>
        <v>110.88688410825816</v>
      </c>
      <c r="E46" s="29">
        <f>E42/E44*100</f>
        <v>111.14966439680811</v>
      </c>
      <c r="F46" s="28"/>
      <c r="G46" s="30">
        <f>G42/G44*100</f>
        <v>112.92490317388462</v>
      </c>
      <c r="H46" s="29">
        <f>H42/H44*100</f>
        <v>112.58072231523559</v>
      </c>
      <c r="I46" s="29">
        <f>I42/I44*100</f>
        <v>112.64710247771454</v>
      </c>
      <c r="J46" s="28"/>
      <c r="K46" s="51"/>
      <c r="Q46" s="52"/>
    </row>
    <row r="47" spans="1:17" ht="15" customHeight="1" thickBot="1" x14ac:dyDescent="0.3">
      <c r="A47" s="275"/>
      <c r="B47" s="208" t="s">
        <v>7</v>
      </c>
      <c r="C47" s="33">
        <f>C42/E42*100</f>
        <v>12.386042125117887</v>
      </c>
      <c r="D47" s="31">
        <f>D42/E42*100</f>
        <v>87.613957874882104</v>
      </c>
      <c r="E47" s="31">
        <f>SUM(C47:D47)</f>
        <v>99.999999999999986</v>
      </c>
      <c r="F47" s="32"/>
      <c r="G47" s="33">
        <f>G42/I42*100</f>
        <v>19.333981513935164</v>
      </c>
      <c r="H47" s="31">
        <f>H42/I42*100</f>
        <v>80.666018486064843</v>
      </c>
      <c r="I47" s="31">
        <f>SUM(G47:H47)</f>
        <v>100</v>
      </c>
      <c r="J47" s="32"/>
      <c r="K47" s="53"/>
      <c r="L47" s="54"/>
      <c r="M47" s="54"/>
      <c r="N47" s="54"/>
      <c r="O47" s="54"/>
      <c r="P47" s="54"/>
      <c r="Q47" s="55"/>
    </row>
    <row r="48" spans="1:17" ht="15" customHeight="1" x14ac:dyDescent="0.25">
      <c r="A48" s="77"/>
      <c r="B48" s="78"/>
      <c r="C48" s="78"/>
      <c r="D48" s="78"/>
      <c r="E48" s="78"/>
      <c r="F48" s="78"/>
      <c r="G48" s="78"/>
      <c r="H48" s="78"/>
    </row>
    <row r="49" spans="1:17" ht="15" customHeight="1" x14ac:dyDescent="0.25">
      <c r="A49" s="79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</row>
    <row r="50" spans="1:17" ht="15" customHeight="1" x14ac:dyDescent="0.25">
      <c r="A50" s="79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</row>
    <row r="51" spans="1:17" ht="15" customHeight="1" x14ac:dyDescent="0.25">
      <c r="A51" s="79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</row>
    <row r="52" spans="1:17" ht="15" customHeight="1" x14ac:dyDescent="0.25">
      <c r="A52" s="79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</row>
    <row r="53" spans="1:17" ht="15" customHeight="1" x14ac:dyDescent="0.25">
      <c r="A53" s="79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</row>
    <row r="54" spans="1:17" ht="15" customHeight="1" x14ac:dyDescent="0.25">
      <c r="A54" s="79"/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</row>
    <row r="55" spans="1:17" ht="15" customHeight="1" x14ac:dyDescent="0.25">
      <c r="A55" s="79"/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</row>
    <row r="56" spans="1:17" ht="15" customHeight="1" x14ac:dyDescent="0.25">
      <c r="A56" s="79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</row>
    <row r="57" spans="1:17" ht="15" customHeight="1" x14ac:dyDescent="0.25">
      <c r="A57" s="79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</row>
    <row r="58" spans="1:17" ht="15" customHeight="1" x14ac:dyDescent="0.25">
      <c r="A58" s="79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</row>
    <row r="59" spans="1:17" ht="15" customHeight="1" x14ac:dyDescent="0.25">
      <c r="A59" s="79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</row>
    <row r="60" spans="1:17" ht="15" customHeight="1" x14ac:dyDescent="0.25">
      <c r="A60" s="79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</row>
    <row r="61" spans="1:17" ht="15" customHeight="1" x14ac:dyDescent="0.25">
      <c r="A61" s="79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</row>
    <row r="62" spans="1:17" ht="15" customHeight="1" x14ac:dyDescent="0.25">
      <c r="A62" s="79"/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</row>
    <row r="63" spans="1:17" ht="15" customHeight="1" x14ac:dyDescent="0.25">
      <c r="A63" s="79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</row>
    <row r="64" spans="1:17" ht="15" customHeight="1" x14ac:dyDescent="0.25">
      <c r="A64" s="79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</row>
    <row r="65" spans="1:17" ht="15" customHeight="1" x14ac:dyDescent="0.25">
      <c r="A65" s="79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</row>
    <row r="66" spans="1:17" ht="15" customHeight="1" x14ac:dyDescent="0.25">
      <c r="A66" s="79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</row>
    <row r="67" spans="1:17" ht="15" customHeight="1" x14ac:dyDescent="0.25">
      <c r="A67" s="79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</row>
    <row r="68" spans="1:17" ht="15" customHeight="1" x14ac:dyDescent="0.25">
      <c r="A68" s="79"/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</row>
    <row r="69" spans="1:17" ht="15" customHeight="1" x14ac:dyDescent="0.25">
      <c r="A69" s="79"/>
      <c r="B69" s="80"/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</row>
    <row r="70" spans="1:17" ht="15" customHeight="1" x14ac:dyDescent="0.25">
      <c r="A70" s="79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</row>
    <row r="71" spans="1:17" ht="15" customHeight="1" x14ac:dyDescent="0.25">
      <c r="A71" s="79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</row>
    <row r="72" spans="1:17" ht="15" customHeight="1" x14ac:dyDescent="0.25">
      <c r="A72" s="79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</row>
  </sheetData>
  <mergeCells count="13">
    <mergeCell ref="A42:A47"/>
    <mergeCell ref="A6:A11"/>
    <mergeCell ref="A12:A17"/>
    <mergeCell ref="A18:A23"/>
    <mergeCell ref="A24:A29"/>
    <mergeCell ref="K34:Q35"/>
    <mergeCell ref="A1:Q3"/>
    <mergeCell ref="A30:A35"/>
    <mergeCell ref="A36:A41"/>
    <mergeCell ref="K4:Q4"/>
    <mergeCell ref="A4:B5"/>
    <mergeCell ref="C4:F4"/>
    <mergeCell ref="G4:J4"/>
  </mergeCells>
  <phoneticPr fontId="42" type="noConversion"/>
  <printOptions horizontalCentered="1"/>
  <pageMargins left="0.15748031496062992" right="0.15748031496062992" top="0.10572916666666667" bottom="0.15748031496062992" header="0" footer="0"/>
  <pageSetup paperSize="9" scale="90" fitToHeight="0" orientation="landscape" horizontalDpi="1200" verticalDpi="1200" r:id="rId1"/>
  <headerFooter differentFirst="1"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82485-A869-498A-BBCC-BFBE6363217E}">
  <dimension ref="A1:AR108"/>
  <sheetViews>
    <sheetView zoomScale="80" zoomScaleNormal="80" zoomScaleSheetLayoutView="80" zoomScalePageLayoutView="60" workbookViewId="0">
      <selection activeCell="X16" sqref="X16"/>
    </sheetView>
  </sheetViews>
  <sheetFormatPr defaultRowHeight="15" x14ac:dyDescent="0.25"/>
  <cols>
    <col min="1" max="1" width="19.5703125" customWidth="1"/>
    <col min="18" max="18" width="13.42578125" customWidth="1"/>
    <col min="19" max="20" width="11" bestFit="1" customWidth="1"/>
    <col min="21" max="21" width="10.7109375" customWidth="1"/>
    <col min="24" max="24" width="12.140625" customWidth="1"/>
  </cols>
  <sheetData>
    <row r="1" spans="1:44" ht="9.9499999999999993" customHeight="1" x14ac:dyDescent="0.25">
      <c r="A1" s="240" t="s">
        <v>34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</row>
    <row r="2" spans="1:44" ht="9.9499999999999993" customHeight="1" x14ac:dyDescent="0.25">
      <c r="A2" s="240"/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</row>
    <row r="3" spans="1:44" ht="9.9499999999999993" customHeight="1" thickBot="1" x14ac:dyDescent="0.3">
      <c r="A3" s="241"/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</row>
    <row r="4" spans="1:44" ht="15.75" thickBot="1" x14ac:dyDescent="0.3">
      <c r="A4" s="245" t="s">
        <v>22</v>
      </c>
      <c r="B4" s="242" t="s">
        <v>29</v>
      </c>
      <c r="C4" s="243"/>
      <c r="D4" s="244"/>
      <c r="E4" s="243" t="s">
        <v>27</v>
      </c>
      <c r="F4" s="243"/>
      <c r="G4" s="244"/>
      <c r="H4" s="243" t="s">
        <v>25</v>
      </c>
      <c r="I4" s="243"/>
      <c r="J4" s="243"/>
      <c r="K4" s="245" t="s">
        <v>30</v>
      </c>
      <c r="L4" s="246"/>
      <c r="M4" s="243" t="s">
        <v>31</v>
      </c>
      <c r="N4" s="243"/>
      <c r="O4" s="247" t="s">
        <v>28</v>
      </c>
      <c r="P4" s="248"/>
      <c r="Q4" s="94"/>
      <c r="R4" s="94"/>
      <c r="S4" s="94"/>
      <c r="T4" s="94"/>
      <c r="U4" s="94"/>
      <c r="V4" s="94"/>
      <c r="W4" s="101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</row>
    <row r="5" spans="1:44" ht="30.75" thickBot="1" x14ac:dyDescent="0.3">
      <c r="A5" s="249"/>
      <c r="B5" s="233" t="s">
        <v>14</v>
      </c>
      <c r="C5" s="234" t="s">
        <v>15</v>
      </c>
      <c r="D5" s="235" t="s">
        <v>16</v>
      </c>
      <c r="E5" s="236" t="s">
        <v>14</v>
      </c>
      <c r="F5" s="234" t="s">
        <v>15</v>
      </c>
      <c r="G5" s="235" t="s">
        <v>16</v>
      </c>
      <c r="H5" s="236" t="s">
        <v>14</v>
      </c>
      <c r="I5" s="234" t="s">
        <v>15</v>
      </c>
      <c r="J5" s="237" t="s">
        <v>16</v>
      </c>
      <c r="K5" s="233" t="s">
        <v>14</v>
      </c>
      <c r="L5" s="238" t="s">
        <v>15</v>
      </c>
      <c r="M5" s="236" t="s">
        <v>14</v>
      </c>
      <c r="N5" s="239" t="s">
        <v>15</v>
      </c>
      <c r="O5" s="233" t="s">
        <v>14</v>
      </c>
      <c r="P5" s="238" t="s">
        <v>15</v>
      </c>
      <c r="Q5" t="str">
        <f t="shared" ref="Q5:Q14" si="0">A6</f>
        <v>Njemačka</v>
      </c>
      <c r="R5" s="95">
        <f>D6</f>
        <v>24.696598158054631</v>
      </c>
      <c r="W5" s="96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</row>
    <row r="6" spans="1:44" x14ac:dyDescent="0.25">
      <c r="A6" s="211" t="s">
        <v>35</v>
      </c>
      <c r="B6" s="221">
        <v>22059</v>
      </c>
      <c r="C6" s="114">
        <v>170307</v>
      </c>
      <c r="D6" s="115">
        <f t="shared" ref="D6:D37" si="1">IF($C$83&lt;&gt;0,C6/$C$83*100,0)</f>
        <v>24.696598158054631</v>
      </c>
      <c r="E6" s="113">
        <v>22926</v>
      </c>
      <c r="F6" s="114">
        <v>178829</v>
      </c>
      <c r="G6" s="115">
        <f t="shared" ref="G6:G37" si="2">IF($F$83&lt;&gt;0,F6/$F$83*100,0)</f>
        <v>26.516362450141607</v>
      </c>
      <c r="H6" s="113">
        <v>22850</v>
      </c>
      <c r="I6" s="114">
        <v>183290</v>
      </c>
      <c r="J6" s="116">
        <f t="shared" ref="J6:J37" si="3">IF($I$83&lt;&gt;0,I6/$I$83*100,0)</f>
        <v>28.038898636834386</v>
      </c>
      <c r="K6" s="119">
        <f t="shared" ref="K6:K37" si="4">IF(OR(B6&lt;&gt;0)*(E6&lt;&gt;0),B6/E6*100," ")</f>
        <v>96.218267469248886</v>
      </c>
      <c r="L6" s="120">
        <f t="shared" ref="L6:L37" si="5">IF(OR(C6&lt;&gt;0)*(F6&lt;&gt;0),C6/F6*100," ")</f>
        <v>95.23455367977229</v>
      </c>
      <c r="M6" s="119">
        <f t="shared" ref="M6:M37" si="6">IF(OR(B6&lt;&gt;0)*(H6&lt;&gt;0),B6/H6*100," ")</f>
        <v>96.538293216630194</v>
      </c>
      <c r="N6" s="120">
        <f t="shared" ref="N6:N37" si="7">IF(OR(C6&lt;&gt;0)*(I6&lt;&gt;0),C6/I6*100," ")</f>
        <v>92.916689399312574</v>
      </c>
      <c r="O6" s="118">
        <f>IF(OR(E6&lt;&gt;0)*(H6&lt;&gt;0),E6/H6*100," ")</f>
        <v>100.33260393873084</v>
      </c>
      <c r="P6" s="120">
        <f>IF(OR(F6&lt;&gt;0)*(I6&lt;&gt;0),F6/I6*100," ")</f>
        <v>97.56615199956353</v>
      </c>
      <c r="Q6" t="str">
        <f t="shared" si="0"/>
        <v>Austrija</v>
      </c>
      <c r="R6" s="95">
        <f t="shared" ref="R6:R14" si="8">D7</f>
        <v>13.294721409750911</v>
      </c>
      <c r="W6" s="96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</row>
    <row r="7" spans="1:44" x14ac:dyDescent="0.25">
      <c r="A7" s="212" t="s">
        <v>36</v>
      </c>
      <c r="B7" s="222">
        <v>18016</v>
      </c>
      <c r="C7" s="103">
        <v>91680</v>
      </c>
      <c r="D7" s="34">
        <f t="shared" si="1"/>
        <v>13.294721409750911</v>
      </c>
      <c r="E7" s="102">
        <v>17842</v>
      </c>
      <c r="F7" s="103">
        <v>90629</v>
      </c>
      <c r="G7" s="34">
        <f t="shared" si="2"/>
        <v>13.438264557168489</v>
      </c>
      <c r="H7" s="102">
        <v>16123</v>
      </c>
      <c r="I7" s="103">
        <v>85040</v>
      </c>
      <c r="J7" s="116">
        <f t="shared" si="3"/>
        <v>13.009045447522482</v>
      </c>
      <c r="K7" s="119">
        <f t="shared" si="4"/>
        <v>100.97522699248964</v>
      </c>
      <c r="L7" s="120">
        <f t="shared" si="5"/>
        <v>101.15967295236624</v>
      </c>
      <c r="M7" s="35">
        <f t="shared" si="6"/>
        <v>111.74099113068287</v>
      </c>
      <c r="N7" s="36">
        <f t="shared" si="7"/>
        <v>107.80809031044214</v>
      </c>
      <c r="O7" s="118">
        <f t="shared" ref="O7:O38" si="9">IF(OR(E7&lt;&gt;0)*(H7&lt;&gt;0),E7/H7*100," ")</f>
        <v>110.66178750852819</v>
      </c>
      <c r="P7" s="120">
        <f t="shared" ref="P7:P70" si="10">IF(OR(F7&lt;&gt;0)*(I7&lt;&gt;0),F7/I7*100," ")</f>
        <v>106.57220131702726</v>
      </c>
      <c r="Q7" t="str">
        <f t="shared" si="0"/>
        <v>Mađarska</v>
      </c>
      <c r="R7" s="95">
        <f t="shared" si="8"/>
        <v>10.778614176105753</v>
      </c>
      <c r="W7" s="96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</row>
    <row r="8" spans="1:44" x14ac:dyDescent="0.25">
      <c r="A8" s="212" t="s">
        <v>37</v>
      </c>
      <c r="B8" s="222">
        <v>15053</v>
      </c>
      <c r="C8" s="103">
        <v>74329</v>
      </c>
      <c r="D8" s="34">
        <f t="shared" si="1"/>
        <v>10.778614176105753</v>
      </c>
      <c r="E8" s="102">
        <v>12222</v>
      </c>
      <c r="F8" s="103">
        <v>61241</v>
      </c>
      <c r="G8" s="34">
        <f t="shared" si="2"/>
        <v>9.0806779258907788</v>
      </c>
      <c r="H8" s="102">
        <v>11983</v>
      </c>
      <c r="I8" s="103">
        <v>60978</v>
      </c>
      <c r="J8" s="116">
        <f t="shared" si="3"/>
        <v>9.328146440487135</v>
      </c>
      <c r="K8" s="119">
        <f t="shared" si="4"/>
        <v>123.16314842088039</v>
      </c>
      <c r="L8" s="120">
        <f t="shared" si="5"/>
        <v>121.37130353847911</v>
      </c>
      <c r="M8" s="35">
        <f t="shared" si="6"/>
        <v>125.61962780605857</v>
      </c>
      <c r="N8" s="36">
        <f t="shared" si="7"/>
        <v>121.8947817245564</v>
      </c>
      <c r="O8" s="118">
        <f t="shared" si="9"/>
        <v>101.99449219727947</v>
      </c>
      <c r="P8" s="120">
        <f t="shared" si="10"/>
        <v>100.43130309291877</v>
      </c>
      <c r="Q8" t="str">
        <f t="shared" si="0"/>
        <v>Slovenija</v>
      </c>
      <c r="R8" s="95">
        <f t="shared" si="8"/>
        <v>9.3100753048519636</v>
      </c>
      <c r="W8" s="96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</row>
    <row r="9" spans="1:44" x14ac:dyDescent="0.25">
      <c r="A9" s="212" t="s">
        <v>38</v>
      </c>
      <c r="B9" s="222">
        <v>14118</v>
      </c>
      <c r="C9" s="103">
        <v>64202</v>
      </c>
      <c r="D9" s="34">
        <f t="shared" si="1"/>
        <v>9.3100753048519636</v>
      </c>
      <c r="E9" s="102">
        <v>12629</v>
      </c>
      <c r="F9" s="103">
        <v>59995</v>
      </c>
      <c r="G9" s="34">
        <f t="shared" si="2"/>
        <v>8.895923844545603</v>
      </c>
      <c r="H9" s="102">
        <v>11565</v>
      </c>
      <c r="I9" s="103">
        <v>56371</v>
      </c>
      <c r="J9" s="116">
        <f t="shared" si="3"/>
        <v>8.6233878283430148</v>
      </c>
      <c r="K9" s="119">
        <f t="shared" si="4"/>
        <v>111.79032385778763</v>
      </c>
      <c r="L9" s="120">
        <f t="shared" si="5"/>
        <v>107.0122510209184</v>
      </c>
      <c r="M9" s="35">
        <f t="shared" si="6"/>
        <v>122.07522697795072</v>
      </c>
      <c r="N9" s="36">
        <f t="shared" si="7"/>
        <v>113.89189476858668</v>
      </c>
      <c r="O9" s="118">
        <f t="shared" si="9"/>
        <v>109.20017293558149</v>
      </c>
      <c r="P9" s="120">
        <f t="shared" si="10"/>
        <v>106.42883752283976</v>
      </c>
      <c r="Q9" t="str">
        <f t="shared" si="0"/>
        <v>Hrvatska</v>
      </c>
      <c r="R9" s="95">
        <f t="shared" si="8"/>
        <v>7.7874468711435814</v>
      </c>
      <c r="W9" s="96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</row>
    <row r="10" spans="1:44" x14ac:dyDescent="0.25">
      <c r="A10" s="212" t="s">
        <v>39</v>
      </c>
      <c r="B10" s="222">
        <v>13093</v>
      </c>
      <c r="C10" s="103">
        <v>53702</v>
      </c>
      <c r="D10" s="34">
        <f t="shared" si="1"/>
        <v>7.7874468711435814</v>
      </c>
      <c r="E10" s="102">
        <v>12526</v>
      </c>
      <c r="F10" s="103">
        <v>52640</v>
      </c>
      <c r="G10" s="34">
        <f t="shared" si="2"/>
        <v>7.8053409646950662</v>
      </c>
      <c r="H10" s="102">
        <v>11521</v>
      </c>
      <c r="I10" s="103">
        <v>48252</v>
      </c>
      <c r="J10" s="116">
        <f t="shared" si="3"/>
        <v>7.3813788915081711</v>
      </c>
      <c r="K10" s="119">
        <f t="shared" si="4"/>
        <v>104.52658470381606</v>
      </c>
      <c r="L10" s="120">
        <f t="shared" si="5"/>
        <v>102.01747720364742</v>
      </c>
      <c r="M10" s="35">
        <f t="shared" si="6"/>
        <v>113.64464890200503</v>
      </c>
      <c r="N10" s="36">
        <f t="shared" si="7"/>
        <v>111.29486860648264</v>
      </c>
      <c r="O10" s="118">
        <f t="shared" si="9"/>
        <v>108.72320111101467</v>
      </c>
      <c r="P10" s="120">
        <f t="shared" si="10"/>
        <v>109.09392356793501</v>
      </c>
      <c r="Q10" t="str">
        <f t="shared" si="0"/>
        <v>Poljska</v>
      </c>
      <c r="R10" s="95">
        <f t="shared" si="8"/>
        <v>5.7487199045239468</v>
      </c>
      <c r="W10" s="96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</row>
    <row r="11" spans="1:44" x14ac:dyDescent="0.25">
      <c r="A11" s="213" t="s">
        <v>40</v>
      </c>
      <c r="B11" s="223">
        <v>6267</v>
      </c>
      <c r="C11" s="110">
        <v>39643</v>
      </c>
      <c r="D11" s="111">
        <f t="shared" si="1"/>
        <v>5.7487199045239468</v>
      </c>
      <c r="E11" s="109">
        <v>5736</v>
      </c>
      <c r="F11" s="104">
        <v>37573</v>
      </c>
      <c r="G11" s="111">
        <f t="shared" si="2"/>
        <v>5.5712400468557703</v>
      </c>
      <c r="H11" s="109">
        <v>5158</v>
      </c>
      <c r="I11" s="104">
        <v>34436</v>
      </c>
      <c r="J11" s="135">
        <f t="shared" si="3"/>
        <v>5.2678679331007086</v>
      </c>
      <c r="K11" s="166">
        <f t="shared" si="4"/>
        <v>109.25732217573221</v>
      </c>
      <c r="L11" s="167">
        <f t="shared" si="5"/>
        <v>105.50927527745988</v>
      </c>
      <c r="M11" s="168">
        <f t="shared" si="6"/>
        <v>121.50058162078325</v>
      </c>
      <c r="N11" s="185">
        <f t="shared" si="7"/>
        <v>115.12080380996632</v>
      </c>
      <c r="O11" s="186">
        <f t="shared" si="9"/>
        <v>111.20589375727026</v>
      </c>
      <c r="P11" s="167">
        <f t="shared" si="10"/>
        <v>109.10965268904636</v>
      </c>
      <c r="Q11" t="str">
        <f t="shared" si="0"/>
        <v>Italija</v>
      </c>
      <c r="R11" s="95">
        <f t="shared" si="8"/>
        <v>5.7437894886433671</v>
      </c>
      <c r="W11" s="96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</row>
    <row r="12" spans="1:44" x14ac:dyDescent="0.25">
      <c r="A12" s="213" t="s">
        <v>41</v>
      </c>
      <c r="B12" s="223">
        <v>7564</v>
      </c>
      <c r="C12" s="110">
        <v>39609</v>
      </c>
      <c r="D12" s="111">
        <f t="shared" si="1"/>
        <v>5.7437894886433671</v>
      </c>
      <c r="E12" s="109">
        <v>7376</v>
      </c>
      <c r="F12" s="104">
        <v>39211</v>
      </c>
      <c r="G12" s="111">
        <f t="shared" si="2"/>
        <v>5.8141190077252709</v>
      </c>
      <c r="H12" s="109">
        <v>7354</v>
      </c>
      <c r="I12" s="104">
        <v>41309</v>
      </c>
      <c r="J12" s="135">
        <f t="shared" si="3"/>
        <v>6.3192692661301297</v>
      </c>
      <c r="K12" s="166">
        <f t="shared" si="4"/>
        <v>102.54880694143166</v>
      </c>
      <c r="L12" s="167">
        <f t="shared" si="5"/>
        <v>101.01502129504476</v>
      </c>
      <c r="M12" s="168">
        <f t="shared" si="6"/>
        <v>102.85558879521348</v>
      </c>
      <c r="N12" s="185">
        <f t="shared" si="7"/>
        <v>95.884674041976325</v>
      </c>
      <c r="O12" s="186">
        <f t="shared" si="9"/>
        <v>100.29915692140332</v>
      </c>
      <c r="P12" s="167">
        <f t="shared" si="10"/>
        <v>94.921203611803733</v>
      </c>
      <c r="Q12" t="str">
        <f t="shared" si="0"/>
        <v>Slovačka</v>
      </c>
      <c r="R12" s="95">
        <f t="shared" si="8"/>
        <v>5.5097397465476217</v>
      </c>
      <c r="W12" s="96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</row>
    <row r="13" spans="1:44" x14ac:dyDescent="0.25">
      <c r="A13" s="213" t="s">
        <v>42</v>
      </c>
      <c r="B13" s="223">
        <v>5974</v>
      </c>
      <c r="C13" s="110">
        <v>37995</v>
      </c>
      <c r="D13" s="111">
        <f t="shared" si="1"/>
        <v>5.5097397465476217</v>
      </c>
      <c r="E13" s="109">
        <v>6021</v>
      </c>
      <c r="F13" s="104">
        <v>38111</v>
      </c>
      <c r="G13" s="111">
        <f t="shared" si="2"/>
        <v>5.6510134784478288</v>
      </c>
      <c r="H13" s="109">
        <v>5505</v>
      </c>
      <c r="I13" s="104">
        <v>35237</v>
      </c>
      <c r="J13" s="135">
        <f t="shared" si="3"/>
        <v>5.3904013926899079</v>
      </c>
      <c r="K13" s="166">
        <f t="shared" si="4"/>
        <v>99.219398770968283</v>
      </c>
      <c r="L13" s="167">
        <f t="shared" si="5"/>
        <v>99.695625934769495</v>
      </c>
      <c r="M13" s="168">
        <f t="shared" si="6"/>
        <v>108.51952770208901</v>
      </c>
      <c r="N13" s="185">
        <f t="shared" si="7"/>
        <v>107.82700002837926</v>
      </c>
      <c r="O13" s="186">
        <f t="shared" si="9"/>
        <v>109.3732970027248</v>
      </c>
      <c r="P13" s="167">
        <f t="shared" si="10"/>
        <v>108.15619944944234</v>
      </c>
      <c r="Q13" t="str">
        <f t="shared" si="0"/>
        <v>Češka</v>
      </c>
      <c r="R13" s="95">
        <f t="shared" si="8"/>
        <v>4.7101423005030476</v>
      </c>
      <c r="W13" s="96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100"/>
      <c r="AR13" s="100"/>
    </row>
    <row r="14" spans="1:44" x14ac:dyDescent="0.25">
      <c r="A14" s="213" t="s">
        <v>43</v>
      </c>
      <c r="B14" s="223">
        <v>5269</v>
      </c>
      <c r="C14" s="110">
        <v>32481</v>
      </c>
      <c r="D14" s="111">
        <f t="shared" si="1"/>
        <v>4.7101423005030476</v>
      </c>
      <c r="E14" s="109">
        <v>4457</v>
      </c>
      <c r="F14" s="104">
        <v>27824</v>
      </c>
      <c r="G14" s="111">
        <f t="shared" si="2"/>
        <v>4.125680224195964</v>
      </c>
      <c r="H14" s="109">
        <v>4322</v>
      </c>
      <c r="I14" s="104">
        <v>27730</v>
      </c>
      <c r="J14" s="135">
        <f t="shared" si="3"/>
        <v>4.2420135261029923</v>
      </c>
      <c r="K14" s="166">
        <f t="shared" si="4"/>
        <v>118.21853264527708</v>
      </c>
      <c r="L14" s="167">
        <f t="shared" si="5"/>
        <v>116.73734905117882</v>
      </c>
      <c r="M14" s="168">
        <f t="shared" si="6"/>
        <v>121.91115224433133</v>
      </c>
      <c r="N14" s="185">
        <f t="shared" si="7"/>
        <v>117.13306887847097</v>
      </c>
      <c r="O14" s="186">
        <f t="shared" si="9"/>
        <v>103.12355391022675</v>
      </c>
      <c r="P14" s="167">
        <f t="shared" si="10"/>
        <v>100.33898305084745</v>
      </c>
      <c r="Q14" t="str">
        <f t="shared" si="0"/>
        <v>Ukrajina</v>
      </c>
      <c r="R14" s="95">
        <f t="shared" si="8"/>
        <v>2.3439777145202201</v>
      </c>
      <c r="W14" s="96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</row>
    <row r="15" spans="1:44" ht="15.75" thickBot="1" x14ac:dyDescent="0.3">
      <c r="A15" s="213" t="s">
        <v>44</v>
      </c>
      <c r="B15" s="223">
        <v>2485</v>
      </c>
      <c r="C15" s="110">
        <v>16164</v>
      </c>
      <c r="D15" s="111">
        <f t="shared" si="1"/>
        <v>2.3439777145202201</v>
      </c>
      <c r="E15" s="109">
        <v>2048</v>
      </c>
      <c r="F15" s="104">
        <v>13657</v>
      </c>
      <c r="G15" s="111">
        <f t="shared" si="2"/>
        <v>2.0250292848563931</v>
      </c>
      <c r="H15" s="109">
        <v>1612</v>
      </c>
      <c r="I15" s="104">
        <v>10273</v>
      </c>
      <c r="J15" s="135">
        <f t="shared" si="3"/>
        <v>1.5715183899623526</v>
      </c>
      <c r="K15" s="166">
        <f t="shared" si="4"/>
        <v>121.337890625</v>
      </c>
      <c r="L15" s="167">
        <f t="shared" si="5"/>
        <v>118.35688657831149</v>
      </c>
      <c r="M15" s="168">
        <f t="shared" si="6"/>
        <v>154.15632754342431</v>
      </c>
      <c r="N15" s="185">
        <f t="shared" si="7"/>
        <v>157.3444952788864</v>
      </c>
      <c r="O15" s="186">
        <f t="shared" si="9"/>
        <v>127.04714640198512</v>
      </c>
      <c r="P15" s="167">
        <f t="shared" si="10"/>
        <v>132.94071838800741</v>
      </c>
      <c r="Q15" s="97"/>
      <c r="R15" s="99"/>
      <c r="S15" s="97"/>
      <c r="T15" s="97"/>
      <c r="U15" s="97"/>
      <c r="V15" s="97"/>
      <c r="W15" s="98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</row>
    <row r="16" spans="1:44" x14ac:dyDescent="0.25">
      <c r="A16" s="214" t="s">
        <v>45</v>
      </c>
      <c r="B16" s="224">
        <v>1583</v>
      </c>
      <c r="C16" s="5">
        <v>9392</v>
      </c>
      <c r="D16" s="88">
        <f t="shared" si="1"/>
        <v>1.3619548808942032</v>
      </c>
      <c r="E16" s="74">
        <v>1630</v>
      </c>
      <c r="F16" s="5">
        <v>10153</v>
      </c>
      <c r="G16" s="88">
        <f t="shared" si="2"/>
        <v>1.5054640352307942</v>
      </c>
      <c r="H16" s="74">
        <v>1480</v>
      </c>
      <c r="I16" s="5">
        <v>8759</v>
      </c>
      <c r="J16" s="136">
        <f t="shared" si="3"/>
        <v>1.3399133240222181</v>
      </c>
      <c r="K16" s="165">
        <f t="shared" si="4"/>
        <v>97.116564417177926</v>
      </c>
      <c r="L16" s="169">
        <f t="shared" si="5"/>
        <v>92.504678420171388</v>
      </c>
      <c r="M16" s="89">
        <f t="shared" si="6"/>
        <v>106.95945945945947</v>
      </c>
      <c r="N16" s="90">
        <f t="shared" si="7"/>
        <v>107.22685238040872</v>
      </c>
      <c r="O16" s="170">
        <f t="shared" si="9"/>
        <v>110.13513513513513</v>
      </c>
      <c r="P16" s="169">
        <f t="shared" si="10"/>
        <v>115.91505879666629</v>
      </c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</row>
    <row r="17" spans="1:44" x14ac:dyDescent="0.25">
      <c r="A17" s="214" t="s">
        <v>46</v>
      </c>
      <c r="B17" s="224">
        <v>1445</v>
      </c>
      <c r="C17" s="5">
        <v>7756</v>
      </c>
      <c r="D17" s="88">
        <f t="shared" si="1"/>
        <v>1.124714869699259</v>
      </c>
      <c r="E17" s="74">
        <v>1555</v>
      </c>
      <c r="F17" s="5">
        <v>8255</v>
      </c>
      <c r="G17" s="88">
        <f t="shared" si="2"/>
        <v>1.2240328583502618</v>
      </c>
      <c r="H17" s="74">
        <v>1583</v>
      </c>
      <c r="I17" s="5">
        <v>8871</v>
      </c>
      <c r="J17" s="136">
        <f t="shared" si="3"/>
        <v>1.3570465917800087</v>
      </c>
      <c r="K17" s="165">
        <f t="shared" si="4"/>
        <v>92.926045016077168</v>
      </c>
      <c r="L17" s="169">
        <f t="shared" si="5"/>
        <v>93.95517867958813</v>
      </c>
      <c r="M17" s="89">
        <f t="shared" si="6"/>
        <v>91.28237523689198</v>
      </c>
      <c r="N17" s="90">
        <f t="shared" si="7"/>
        <v>87.430954796528013</v>
      </c>
      <c r="O17" s="170">
        <f t="shared" si="9"/>
        <v>98.231206569804172</v>
      </c>
      <c r="P17" s="169">
        <f t="shared" si="10"/>
        <v>93.056025250817271</v>
      </c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</row>
    <row r="18" spans="1:44" x14ac:dyDescent="0.25">
      <c r="A18" s="214" t="s">
        <v>47</v>
      </c>
      <c r="B18" s="224">
        <v>1142</v>
      </c>
      <c r="C18" s="5">
        <v>6551</v>
      </c>
      <c r="D18" s="88">
        <f t="shared" si="1"/>
        <v>0.94997513040224935</v>
      </c>
      <c r="E18" s="74">
        <v>1425</v>
      </c>
      <c r="F18" s="5">
        <v>7955</v>
      </c>
      <c r="G18" s="88">
        <f t="shared" si="2"/>
        <v>1.1795495321836864</v>
      </c>
      <c r="H18" s="74">
        <v>1526</v>
      </c>
      <c r="I18" s="5">
        <v>8498</v>
      </c>
      <c r="J18" s="136">
        <f t="shared" si="3"/>
        <v>1.2999866911223668</v>
      </c>
      <c r="K18" s="165">
        <f t="shared" si="4"/>
        <v>80.140350877192972</v>
      </c>
      <c r="L18" s="169">
        <f t="shared" si="5"/>
        <v>82.350722815839092</v>
      </c>
      <c r="M18" s="89">
        <f t="shared" si="6"/>
        <v>74.836173001310613</v>
      </c>
      <c r="N18" s="90">
        <f t="shared" si="7"/>
        <v>77.088726759237474</v>
      </c>
      <c r="O18" s="170">
        <f t="shared" si="9"/>
        <v>93.381389252948892</v>
      </c>
      <c r="P18" s="169">
        <f t="shared" si="10"/>
        <v>93.610261237938346</v>
      </c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</row>
    <row r="19" spans="1:44" x14ac:dyDescent="0.25">
      <c r="A19" s="214" t="s">
        <v>48</v>
      </c>
      <c r="B19" s="225">
        <v>1070</v>
      </c>
      <c r="C19" s="105">
        <v>5721</v>
      </c>
      <c r="D19" s="88">
        <f t="shared" si="1"/>
        <v>0.82961497802339634</v>
      </c>
      <c r="E19" s="74">
        <v>1010</v>
      </c>
      <c r="F19" s="5">
        <v>5524</v>
      </c>
      <c r="G19" s="88">
        <f t="shared" si="2"/>
        <v>0.81908631248053865</v>
      </c>
      <c r="H19" s="74">
        <v>986</v>
      </c>
      <c r="I19" s="5">
        <v>5245</v>
      </c>
      <c r="J19" s="136">
        <f t="shared" si="3"/>
        <v>0.80235704812153597</v>
      </c>
      <c r="K19" s="165">
        <f t="shared" si="4"/>
        <v>105.94059405940595</v>
      </c>
      <c r="L19" s="169">
        <f t="shared" si="5"/>
        <v>103.56625633598841</v>
      </c>
      <c r="M19" s="89">
        <f t="shared" si="6"/>
        <v>108.51926977687627</v>
      </c>
      <c r="N19" s="90">
        <f t="shared" si="7"/>
        <v>109.07530981887513</v>
      </c>
      <c r="O19" s="170">
        <f t="shared" si="9"/>
        <v>102.4340770791075</v>
      </c>
      <c r="P19" s="169">
        <f t="shared" si="10"/>
        <v>105.31935176358435</v>
      </c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</row>
    <row r="20" spans="1:44" x14ac:dyDescent="0.25">
      <c r="A20" s="214" t="s">
        <v>49</v>
      </c>
      <c r="B20" s="225">
        <v>922</v>
      </c>
      <c r="C20" s="105">
        <v>5473</v>
      </c>
      <c r="D20" s="88">
        <f t="shared" si="1"/>
        <v>0.79365194454152221</v>
      </c>
      <c r="E20" s="74">
        <v>1306</v>
      </c>
      <c r="F20" s="5">
        <v>7345</v>
      </c>
      <c r="G20" s="88">
        <f t="shared" si="2"/>
        <v>1.0891001023116502</v>
      </c>
      <c r="H20" s="74">
        <v>748</v>
      </c>
      <c r="I20" s="5">
        <v>4093</v>
      </c>
      <c r="J20" s="136">
        <f t="shared" si="3"/>
        <v>0.6261291511842606</v>
      </c>
      <c r="K20" s="165">
        <f t="shared" si="4"/>
        <v>70.597243491577331</v>
      </c>
      <c r="L20" s="169">
        <f t="shared" si="5"/>
        <v>74.513274336283189</v>
      </c>
      <c r="M20" s="89">
        <f t="shared" si="6"/>
        <v>123.2620320855615</v>
      </c>
      <c r="N20" s="90">
        <f t="shared" si="7"/>
        <v>133.71610065966283</v>
      </c>
      <c r="O20" s="170">
        <f t="shared" si="9"/>
        <v>174.59893048128345</v>
      </c>
      <c r="P20" s="169">
        <f t="shared" si="10"/>
        <v>179.45272416320549</v>
      </c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</row>
    <row r="21" spans="1:44" ht="17.25" customHeight="1" x14ac:dyDescent="0.25">
      <c r="A21" s="214" t="s">
        <v>50</v>
      </c>
      <c r="B21" s="224">
        <v>956</v>
      </c>
      <c r="C21" s="5">
        <v>4649</v>
      </c>
      <c r="D21" s="88">
        <f t="shared" si="1"/>
        <v>0.67416186555335944</v>
      </c>
      <c r="E21" s="74">
        <v>882</v>
      </c>
      <c r="F21" s="5">
        <v>4969</v>
      </c>
      <c r="G21" s="88">
        <f t="shared" si="2"/>
        <v>0.73679215907237439</v>
      </c>
      <c r="H21" s="74">
        <v>884</v>
      </c>
      <c r="I21" s="5">
        <v>4698</v>
      </c>
      <c r="J21" s="136">
        <f t="shared" si="3"/>
        <v>0.71867939219732624</v>
      </c>
      <c r="K21" s="165">
        <f t="shared" si="4"/>
        <v>108.39002267573696</v>
      </c>
      <c r="L21" s="169">
        <f t="shared" si="5"/>
        <v>93.560072449184943</v>
      </c>
      <c r="M21" s="89">
        <f t="shared" si="6"/>
        <v>108.1447963800905</v>
      </c>
      <c r="N21" s="90">
        <f t="shared" si="7"/>
        <v>98.957002979991486</v>
      </c>
      <c r="O21" s="170">
        <f t="shared" si="9"/>
        <v>99.773755656108591</v>
      </c>
      <c r="P21" s="169">
        <f t="shared" si="10"/>
        <v>105.76841209025116</v>
      </c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</row>
    <row r="22" spans="1:44" x14ac:dyDescent="0.25">
      <c r="A22" s="214" t="s">
        <v>51</v>
      </c>
      <c r="B22" s="225">
        <v>788</v>
      </c>
      <c r="C22" s="105">
        <v>4370</v>
      </c>
      <c r="D22" s="88">
        <f t="shared" si="1"/>
        <v>0.63370345288625096</v>
      </c>
      <c r="E22" s="74">
        <v>747</v>
      </c>
      <c r="F22" s="5">
        <v>4232</v>
      </c>
      <c r="G22" s="88">
        <f t="shared" si="2"/>
        <v>0.62751145445648793</v>
      </c>
      <c r="H22" s="74">
        <v>729</v>
      </c>
      <c r="I22" s="5">
        <v>4387</v>
      </c>
      <c r="J22" s="136">
        <f t="shared" si="3"/>
        <v>0.67110397904846109</v>
      </c>
      <c r="K22" s="165">
        <f t="shared" si="4"/>
        <v>105.48862115127176</v>
      </c>
      <c r="L22" s="169">
        <f t="shared" si="5"/>
        <v>103.26086956521738</v>
      </c>
      <c r="M22" s="89">
        <f t="shared" si="6"/>
        <v>108.09327846364883</v>
      </c>
      <c r="N22" s="90">
        <f t="shared" si="7"/>
        <v>99.612491452017323</v>
      </c>
      <c r="O22" s="170">
        <f t="shared" si="9"/>
        <v>102.46913580246914</v>
      </c>
      <c r="P22" s="169">
        <f t="shared" si="10"/>
        <v>96.466833827216774</v>
      </c>
      <c r="Q22" s="100"/>
      <c r="R22" s="171"/>
      <c r="S22" s="171"/>
      <c r="T22" s="171"/>
      <c r="U22" s="171"/>
      <c r="V22" s="171"/>
      <c r="W22" s="171"/>
      <c r="X22" s="171"/>
      <c r="Y22" s="171"/>
      <c r="Z22" s="171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</row>
    <row r="23" spans="1:44" x14ac:dyDescent="0.25">
      <c r="A23" s="214" t="s">
        <v>52</v>
      </c>
      <c r="B23" s="225">
        <v>629</v>
      </c>
      <c r="C23" s="105">
        <v>3340</v>
      </c>
      <c r="D23" s="88">
        <f t="shared" si="1"/>
        <v>0.48434085415104766</v>
      </c>
      <c r="E23" s="74">
        <v>608</v>
      </c>
      <c r="F23" s="5">
        <v>3072</v>
      </c>
      <c r="G23" s="88">
        <f t="shared" si="2"/>
        <v>0.45550925994573033</v>
      </c>
      <c r="H23" s="74">
        <v>492</v>
      </c>
      <c r="I23" s="5">
        <v>2636</v>
      </c>
      <c r="J23" s="136">
        <f t="shared" si="3"/>
        <v>0.4032436947280017</v>
      </c>
      <c r="K23" s="165">
        <f t="shared" si="4"/>
        <v>103.45394736842107</v>
      </c>
      <c r="L23" s="169">
        <f t="shared" si="5"/>
        <v>108.72395833333333</v>
      </c>
      <c r="M23" s="89">
        <f t="shared" si="6"/>
        <v>127.84552845528457</v>
      </c>
      <c r="N23" s="90">
        <f t="shared" si="7"/>
        <v>126.70713201820941</v>
      </c>
      <c r="O23" s="170">
        <f t="shared" si="9"/>
        <v>123.57723577235772</v>
      </c>
      <c r="P23" s="169">
        <f t="shared" si="10"/>
        <v>116.5402124430956</v>
      </c>
      <c r="Q23" s="100"/>
      <c r="R23" s="172"/>
      <c r="S23" s="173"/>
      <c r="T23" s="173"/>
      <c r="U23" s="174"/>
      <c r="V23" s="173"/>
      <c r="W23" s="173"/>
      <c r="X23" s="174"/>
      <c r="Y23" s="175"/>
      <c r="Z23" s="175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</row>
    <row r="24" spans="1:44" x14ac:dyDescent="0.25">
      <c r="A24" s="214" t="s">
        <v>53</v>
      </c>
      <c r="B24" s="225">
        <v>663</v>
      </c>
      <c r="C24" s="105">
        <v>3035</v>
      </c>
      <c r="D24" s="88">
        <f t="shared" si="1"/>
        <v>0.44011212345761364</v>
      </c>
      <c r="E24" s="74">
        <v>592</v>
      </c>
      <c r="F24" s="5">
        <v>2581</v>
      </c>
      <c r="G24" s="88">
        <f t="shared" si="2"/>
        <v>0.38270488278643555</v>
      </c>
      <c r="H24" s="74">
        <v>650</v>
      </c>
      <c r="I24" s="5">
        <v>2924</v>
      </c>
      <c r="J24" s="136">
        <f t="shared" si="3"/>
        <v>0.44730066896232057</v>
      </c>
      <c r="K24" s="165">
        <f t="shared" si="4"/>
        <v>111.99324324324324</v>
      </c>
      <c r="L24" s="169">
        <f t="shared" si="5"/>
        <v>117.59008136381249</v>
      </c>
      <c r="M24" s="89">
        <f t="shared" si="6"/>
        <v>102</v>
      </c>
      <c r="N24" s="90">
        <f t="shared" si="7"/>
        <v>103.79616963064295</v>
      </c>
      <c r="O24" s="170">
        <f t="shared" si="9"/>
        <v>91.07692307692308</v>
      </c>
      <c r="P24" s="169">
        <f t="shared" si="10"/>
        <v>88.269493844049251</v>
      </c>
      <c r="Q24" s="100"/>
      <c r="R24" s="172"/>
      <c r="S24" s="173"/>
      <c r="T24" s="173"/>
      <c r="U24" s="174"/>
      <c r="V24" s="173"/>
      <c r="W24" s="173"/>
      <c r="X24" s="174"/>
      <c r="Y24" s="175"/>
      <c r="Z24" s="175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</row>
    <row r="25" spans="1:44" x14ac:dyDescent="0.25">
      <c r="A25" s="214" t="s">
        <v>54</v>
      </c>
      <c r="B25" s="225">
        <v>641</v>
      </c>
      <c r="C25" s="105">
        <v>2952</v>
      </c>
      <c r="D25" s="88">
        <f t="shared" si="1"/>
        <v>0.4280761082197283</v>
      </c>
      <c r="E25" s="74">
        <v>754</v>
      </c>
      <c r="F25" s="5">
        <v>3573</v>
      </c>
      <c r="G25" s="88">
        <f t="shared" si="2"/>
        <v>0.52979641464391092</v>
      </c>
      <c r="H25" s="74">
        <v>765</v>
      </c>
      <c r="I25" s="5">
        <v>3472</v>
      </c>
      <c r="J25" s="136">
        <f t="shared" si="3"/>
        <v>0.53113130049151058</v>
      </c>
      <c r="K25" s="165">
        <f t="shared" si="4"/>
        <v>85.013262599469499</v>
      </c>
      <c r="L25" s="169">
        <f t="shared" si="5"/>
        <v>82.619647355163721</v>
      </c>
      <c r="M25" s="89">
        <f t="shared" si="6"/>
        <v>83.790849673202615</v>
      </c>
      <c r="N25" s="90">
        <f t="shared" si="7"/>
        <v>85.023041474654377</v>
      </c>
      <c r="O25" s="170">
        <f t="shared" si="9"/>
        <v>98.562091503267979</v>
      </c>
      <c r="P25" s="169">
        <f t="shared" si="10"/>
        <v>102.90898617511522</v>
      </c>
      <c r="Q25" s="100"/>
      <c r="R25" s="172"/>
      <c r="S25" s="173"/>
      <c r="T25" s="173"/>
      <c r="U25" s="174"/>
      <c r="V25" s="173"/>
      <c r="W25" s="173"/>
      <c r="X25" s="174"/>
      <c r="Y25" s="175"/>
      <c r="Z25" s="175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</row>
    <row r="26" spans="1:44" x14ac:dyDescent="0.25">
      <c r="A26" s="214" t="s">
        <v>55</v>
      </c>
      <c r="B26" s="225">
        <v>331</v>
      </c>
      <c r="C26" s="105">
        <v>2097</v>
      </c>
      <c r="D26" s="88">
        <f t="shared" si="1"/>
        <v>0.3040906500463314</v>
      </c>
      <c r="E26" s="74">
        <v>330</v>
      </c>
      <c r="F26" s="5">
        <v>2042</v>
      </c>
      <c r="G26" s="88">
        <f t="shared" si="2"/>
        <v>0.30278317344048872</v>
      </c>
      <c r="H26" s="74">
        <v>388</v>
      </c>
      <c r="I26" s="5">
        <v>2377</v>
      </c>
      <c r="J26" s="136">
        <f t="shared" si="3"/>
        <v>0.36362301303811079</v>
      </c>
      <c r="K26" s="165">
        <f t="shared" si="4"/>
        <v>100.3030303030303</v>
      </c>
      <c r="L26" s="169">
        <f t="shared" si="5"/>
        <v>102.69343780607247</v>
      </c>
      <c r="M26" s="89">
        <f t="shared" si="6"/>
        <v>85.309278350515456</v>
      </c>
      <c r="N26" s="90">
        <f t="shared" si="7"/>
        <v>88.220445940260831</v>
      </c>
      <c r="O26" s="170">
        <f t="shared" si="9"/>
        <v>85.051546391752581</v>
      </c>
      <c r="P26" s="169">
        <f t="shared" si="10"/>
        <v>85.906604964240643</v>
      </c>
      <c r="Q26" s="100"/>
      <c r="R26" s="172"/>
      <c r="S26" s="173"/>
      <c r="T26" s="173"/>
      <c r="U26" s="174"/>
      <c r="V26" s="173"/>
      <c r="W26" s="173"/>
      <c r="X26" s="174"/>
      <c r="Y26" s="175"/>
      <c r="Z26" s="175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</row>
    <row r="27" spans="1:44" x14ac:dyDescent="0.25">
      <c r="A27" s="214" t="s">
        <v>56</v>
      </c>
      <c r="B27" s="225">
        <v>325</v>
      </c>
      <c r="C27" s="105">
        <v>1589</v>
      </c>
      <c r="D27" s="88">
        <f t="shared" si="1"/>
        <v>0.23042443630120202</v>
      </c>
      <c r="E27" s="74">
        <v>270</v>
      </c>
      <c r="F27" s="5">
        <v>1215</v>
      </c>
      <c r="G27" s="88">
        <f t="shared" si="2"/>
        <v>0.18015747097462967</v>
      </c>
      <c r="H27" s="74">
        <v>243</v>
      </c>
      <c r="I27" s="5">
        <v>1187</v>
      </c>
      <c r="J27" s="136">
        <f t="shared" si="3"/>
        <v>0.18158204311158499</v>
      </c>
      <c r="K27" s="165">
        <f t="shared" si="4"/>
        <v>120.37037037037037</v>
      </c>
      <c r="L27" s="169">
        <f t="shared" si="5"/>
        <v>130.78189300411523</v>
      </c>
      <c r="M27" s="89">
        <f t="shared" si="6"/>
        <v>133.74485596707819</v>
      </c>
      <c r="N27" s="90">
        <f t="shared" si="7"/>
        <v>133.86689132266216</v>
      </c>
      <c r="O27" s="170">
        <f t="shared" si="9"/>
        <v>111.11111111111111</v>
      </c>
      <c r="P27" s="169">
        <f t="shared" si="10"/>
        <v>102.35888795282224</v>
      </c>
      <c r="Q27" s="100"/>
      <c r="R27" s="172"/>
      <c r="S27" s="173"/>
      <c r="T27" s="173"/>
      <c r="U27" s="174"/>
      <c r="V27" s="173"/>
      <c r="W27" s="173"/>
      <c r="X27" s="174"/>
      <c r="Y27" s="175"/>
      <c r="Z27" s="175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</row>
    <row r="28" spans="1:44" x14ac:dyDescent="0.25">
      <c r="A28" s="214" t="s">
        <v>57</v>
      </c>
      <c r="B28" s="224">
        <v>203</v>
      </c>
      <c r="C28" s="5">
        <v>1274</v>
      </c>
      <c r="D28" s="88">
        <f t="shared" si="1"/>
        <v>0.1847455832899505</v>
      </c>
      <c r="E28" s="74">
        <v>167</v>
      </c>
      <c r="F28" s="5">
        <v>1020</v>
      </c>
      <c r="G28" s="88">
        <f t="shared" si="2"/>
        <v>0.15124330896635577</v>
      </c>
      <c r="H28" s="74">
        <v>236</v>
      </c>
      <c r="I28" s="5">
        <v>1410</v>
      </c>
      <c r="J28" s="136">
        <f t="shared" si="3"/>
        <v>0.21569560302218604</v>
      </c>
      <c r="K28" s="165">
        <f t="shared" si="4"/>
        <v>121.55688622754491</v>
      </c>
      <c r="L28" s="169">
        <f t="shared" si="5"/>
        <v>124.90196078431373</v>
      </c>
      <c r="M28" s="89">
        <f t="shared" si="6"/>
        <v>86.016949152542381</v>
      </c>
      <c r="N28" s="90">
        <f t="shared" si="7"/>
        <v>90.354609929078009</v>
      </c>
      <c r="O28" s="170">
        <f t="shared" si="9"/>
        <v>70.762711864406782</v>
      </c>
      <c r="P28" s="169">
        <f t="shared" si="10"/>
        <v>72.340425531914903</v>
      </c>
      <c r="Q28" s="100"/>
      <c r="R28" s="172"/>
      <c r="S28" s="173"/>
      <c r="T28" s="173"/>
      <c r="U28" s="174"/>
      <c r="V28" s="173"/>
      <c r="W28" s="173"/>
      <c r="X28" s="174"/>
      <c r="Y28" s="175"/>
      <c r="Z28" s="175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</row>
    <row r="29" spans="1:44" x14ac:dyDescent="0.25">
      <c r="A29" s="214" t="s">
        <v>58</v>
      </c>
      <c r="B29" s="224">
        <v>137</v>
      </c>
      <c r="C29" s="5">
        <v>1025</v>
      </c>
      <c r="D29" s="88">
        <f t="shared" si="1"/>
        <v>0.14863753757629455</v>
      </c>
      <c r="E29" s="74">
        <v>151</v>
      </c>
      <c r="F29" s="5">
        <v>1091</v>
      </c>
      <c r="G29" s="88">
        <f t="shared" si="2"/>
        <v>0.16177102949244526</v>
      </c>
      <c r="H29" s="74">
        <v>148</v>
      </c>
      <c r="I29" s="5">
        <v>1393</v>
      </c>
      <c r="J29" s="136">
        <f t="shared" si="3"/>
        <v>0.21309501773752137</v>
      </c>
      <c r="K29" s="165">
        <f t="shared" si="4"/>
        <v>90.728476821192046</v>
      </c>
      <c r="L29" s="169">
        <f t="shared" si="5"/>
        <v>93.950504124656277</v>
      </c>
      <c r="M29" s="89">
        <f t="shared" si="6"/>
        <v>92.567567567567565</v>
      </c>
      <c r="N29" s="90">
        <f t="shared" si="7"/>
        <v>73.582196697774577</v>
      </c>
      <c r="O29" s="170">
        <f t="shared" si="9"/>
        <v>102.02702702702702</v>
      </c>
      <c r="P29" s="169">
        <f t="shared" si="10"/>
        <v>78.320172290021546</v>
      </c>
      <c r="Q29" s="100"/>
      <c r="R29" s="172"/>
      <c r="S29" s="173"/>
      <c r="T29" s="173"/>
      <c r="U29" s="174"/>
      <c r="V29" s="173"/>
      <c r="W29" s="173"/>
      <c r="X29" s="174"/>
      <c r="Y29" s="175"/>
      <c r="Z29" s="175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</row>
    <row r="30" spans="1:44" x14ac:dyDescent="0.25">
      <c r="A30" s="214" t="s">
        <v>59</v>
      </c>
      <c r="B30" s="224">
        <v>167</v>
      </c>
      <c r="C30" s="5">
        <v>895</v>
      </c>
      <c r="D30" s="88">
        <f t="shared" si="1"/>
        <v>0.12978594744466695</v>
      </c>
      <c r="E30" s="74">
        <v>197</v>
      </c>
      <c r="F30" s="5">
        <v>1177</v>
      </c>
      <c r="G30" s="88">
        <f t="shared" si="2"/>
        <v>0.17452291632686348</v>
      </c>
      <c r="H30" s="74">
        <v>186</v>
      </c>
      <c r="I30" s="5">
        <v>1151</v>
      </c>
      <c r="J30" s="136">
        <f t="shared" si="3"/>
        <v>0.17607492133229513</v>
      </c>
      <c r="K30" s="165">
        <f t="shared" si="4"/>
        <v>84.771573604060919</v>
      </c>
      <c r="L30" s="169">
        <f t="shared" si="5"/>
        <v>76.040781648258289</v>
      </c>
      <c r="M30" s="89">
        <f t="shared" si="6"/>
        <v>89.784946236559136</v>
      </c>
      <c r="N30" s="90">
        <f t="shared" si="7"/>
        <v>77.758470894874023</v>
      </c>
      <c r="O30" s="170">
        <f t="shared" si="9"/>
        <v>105.91397849462365</v>
      </c>
      <c r="P30" s="169">
        <f t="shared" si="10"/>
        <v>102.25890529973935</v>
      </c>
      <c r="Q30" s="100"/>
      <c r="R30" s="172"/>
      <c r="S30" s="173"/>
      <c r="T30" s="173"/>
      <c r="U30" s="174"/>
      <c r="V30" s="173"/>
      <c r="W30" s="173"/>
      <c r="X30" s="174"/>
      <c r="Y30" s="175"/>
      <c r="Z30" s="175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</row>
    <row r="31" spans="1:44" x14ac:dyDescent="0.25">
      <c r="A31" s="214" t="s">
        <v>60</v>
      </c>
      <c r="B31" s="224">
        <v>140</v>
      </c>
      <c r="C31" s="5">
        <v>792</v>
      </c>
      <c r="D31" s="88">
        <f t="shared" si="1"/>
        <v>0.11484968757114662</v>
      </c>
      <c r="E31" s="74">
        <v>158</v>
      </c>
      <c r="F31" s="5">
        <v>1323</v>
      </c>
      <c r="G31" s="88">
        <f t="shared" si="2"/>
        <v>0.19617146839459673</v>
      </c>
      <c r="H31" s="74">
        <v>130</v>
      </c>
      <c r="I31" s="5">
        <v>1092</v>
      </c>
      <c r="J31" s="136">
        <f t="shared" si="3"/>
        <v>0.16704936063845899</v>
      </c>
      <c r="K31" s="165">
        <f t="shared" si="4"/>
        <v>88.60759493670885</v>
      </c>
      <c r="L31" s="169">
        <f t="shared" si="5"/>
        <v>59.863945578231295</v>
      </c>
      <c r="M31" s="89">
        <f t="shared" si="6"/>
        <v>107.69230769230769</v>
      </c>
      <c r="N31" s="90">
        <f t="shared" si="7"/>
        <v>72.527472527472526</v>
      </c>
      <c r="O31" s="170">
        <f t="shared" si="9"/>
        <v>121.53846153846153</v>
      </c>
      <c r="P31" s="169">
        <f t="shared" si="10"/>
        <v>121.15384615384615</v>
      </c>
      <c r="Q31" s="100"/>
      <c r="R31" s="172"/>
      <c r="S31" s="173"/>
      <c r="T31" s="173"/>
      <c r="U31" s="174"/>
      <c r="V31" s="173"/>
      <c r="W31" s="173"/>
      <c r="X31" s="174"/>
      <c r="Y31" s="175"/>
      <c r="Z31" s="175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</row>
    <row r="32" spans="1:44" x14ac:dyDescent="0.25">
      <c r="A32" s="214" t="s">
        <v>61</v>
      </c>
      <c r="B32" s="224">
        <v>183</v>
      </c>
      <c r="C32" s="5">
        <v>652</v>
      </c>
      <c r="D32" s="88">
        <f t="shared" si="1"/>
        <v>9.4547975121701516E-2</v>
      </c>
      <c r="E32" s="74">
        <v>208</v>
      </c>
      <c r="F32" s="5">
        <v>817</v>
      </c>
      <c r="G32" s="88">
        <f t="shared" si="2"/>
        <v>0.12114292492697321</v>
      </c>
      <c r="H32" s="74">
        <v>214</v>
      </c>
      <c r="I32" s="5">
        <v>640</v>
      </c>
      <c r="J32" s="136">
        <f t="shared" si="3"/>
        <v>9.7904387187375222E-2</v>
      </c>
      <c r="K32" s="165">
        <f t="shared" si="4"/>
        <v>87.980769230769226</v>
      </c>
      <c r="L32" s="169">
        <f t="shared" si="5"/>
        <v>79.804161566707464</v>
      </c>
      <c r="M32" s="89">
        <f t="shared" si="6"/>
        <v>85.514018691588788</v>
      </c>
      <c r="N32" s="90">
        <f t="shared" si="7"/>
        <v>101.875</v>
      </c>
      <c r="O32" s="170">
        <f t="shared" si="9"/>
        <v>97.196261682242991</v>
      </c>
      <c r="P32" s="169">
        <f t="shared" si="10"/>
        <v>127.65625</v>
      </c>
      <c r="Q32" s="100"/>
      <c r="R32" s="172"/>
      <c r="S32" s="173"/>
      <c r="T32" s="173"/>
      <c r="U32" s="174"/>
      <c r="V32" s="173"/>
      <c r="W32" s="173"/>
      <c r="X32" s="174"/>
      <c r="Y32" s="175"/>
      <c r="Z32" s="175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</row>
    <row r="33" spans="1:44" x14ac:dyDescent="0.25">
      <c r="A33" s="214" t="s">
        <v>62</v>
      </c>
      <c r="B33" s="224">
        <v>123</v>
      </c>
      <c r="C33" s="5">
        <v>598</v>
      </c>
      <c r="D33" s="88">
        <f t="shared" si="1"/>
        <v>8.671731460548697E-2</v>
      </c>
      <c r="E33" s="74">
        <v>108</v>
      </c>
      <c r="F33" s="5">
        <v>606</v>
      </c>
      <c r="G33" s="88">
        <f t="shared" si="2"/>
        <v>8.9856318856481959E-2</v>
      </c>
      <c r="H33" s="74">
        <v>112</v>
      </c>
      <c r="I33" s="5">
        <v>578</v>
      </c>
      <c r="J33" s="136">
        <f t="shared" si="3"/>
        <v>8.8419899678598257E-2</v>
      </c>
      <c r="K33" s="165">
        <f t="shared" si="4"/>
        <v>113.88888888888889</v>
      </c>
      <c r="L33" s="169">
        <f t="shared" si="5"/>
        <v>98.679867986798669</v>
      </c>
      <c r="M33" s="89">
        <f t="shared" si="6"/>
        <v>109.82142857142858</v>
      </c>
      <c r="N33" s="90">
        <f t="shared" si="7"/>
        <v>103.46020761245676</v>
      </c>
      <c r="O33" s="170">
        <f t="shared" si="9"/>
        <v>96.428571428571431</v>
      </c>
      <c r="P33" s="169">
        <f t="shared" si="10"/>
        <v>104.84429065743946</v>
      </c>
      <c r="Q33" s="100"/>
      <c r="R33" s="123"/>
      <c r="S33" s="176"/>
      <c r="T33" s="176"/>
      <c r="U33" s="177"/>
      <c r="V33" s="176"/>
      <c r="W33" s="176"/>
      <c r="X33" s="178"/>
      <c r="Y33" s="179"/>
      <c r="Z33" s="179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</row>
    <row r="34" spans="1:44" x14ac:dyDescent="0.25">
      <c r="A34" s="214" t="s">
        <v>63</v>
      </c>
      <c r="B34" s="224">
        <v>154</v>
      </c>
      <c r="C34" s="5">
        <v>582</v>
      </c>
      <c r="D34" s="88">
        <f t="shared" si="1"/>
        <v>8.4397118896978957E-2</v>
      </c>
      <c r="E34" s="74">
        <v>158</v>
      </c>
      <c r="F34" s="5">
        <v>590</v>
      </c>
      <c r="G34" s="88">
        <f t="shared" si="2"/>
        <v>8.7483874794264616E-2</v>
      </c>
      <c r="H34" s="74">
        <v>182</v>
      </c>
      <c r="I34" s="5">
        <v>920</v>
      </c>
      <c r="J34" s="136">
        <f t="shared" si="3"/>
        <v>0.14073755658185189</v>
      </c>
      <c r="K34" s="165">
        <f t="shared" si="4"/>
        <v>97.468354430379748</v>
      </c>
      <c r="L34" s="169">
        <f t="shared" si="5"/>
        <v>98.644067796610173</v>
      </c>
      <c r="M34" s="89">
        <f t="shared" si="6"/>
        <v>84.615384615384613</v>
      </c>
      <c r="N34" s="90">
        <f t="shared" si="7"/>
        <v>63.260869565217391</v>
      </c>
      <c r="O34" s="170">
        <f t="shared" si="9"/>
        <v>86.813186813186817</v>
      </c>
      <c r="P34" s="169">
        <f t="shared" si="10"/>
        <v>64.130434782608688</v>
      </c>
      <c r="Q34" s="100"/>
      <c r="R34" s="123"/>
      <c r="S34" s="180"/>
      <c r="T34" s="180"/>
      <c r="U34" s="181"/>
      <c r="V34" s="180"/>
      <c r="W34" s="180"/>
      <c r="X34" s="182"/>
      <c r="Y34" s="183"/>
      <c r="Z34" s="183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</row>
    <row r="35" spans="1:44" x14ac:dyDescent="0.25">
      <c r="A35" s="214" t="s">
        <v>64</v>
      </c>
      <c r="B35" s="224">
        <v>140</v>
      </c>
      <c r="C35" s="5">
        <v>542</v>
      </c>
      <c r="D35" s="88">
        <f t="shared" si="1"/>
        <v>7.859662962570893E-2</v>
      </c>
      <c r="E35" s="74">
        <v>201</v>
      </c>
      <c r="F35" s="5">
        <v>901</v>
      </c>
      <c r="G35" s="88">
        <f t="shared" si="2"/>
        <v>0.13359825625361427</v>
      </c>
      <c r="H35" s="74">
        <v>108</v>
      </c>
      <c r="I35" s="5">
        <v>514</v>
      </c>
      <c r="J35" s="136">
        <f t="shared" si="3"/>
        <v>7.8629460959860731E-2</v>
      </c>
      <c r="K35" s="165">
        <f t="shared" si="4"/>
        <v>69.651741293532339</v>
      </c>
      <c r="L35" s="169">
        <f t="shared" si="5"/>
        <v>60.155382907880131</v>
      </c>
      <c r="M35" s="89">
        <f t="shared" si="6"/>
        <v>129.62962962962962</v>
      </c>
      <c r="N35" s="90">
        <f t="shared" si="7"/>
        <v>105.44747081712063</v>
      </c>
      <c r="O35" s="170">
        <f t="shared" si="9"/>
        <v>186.11111111111111</v>
      </c>
      <c r="P35" s="169">
        <f t="shared" si="10"/>
        <v>175.29182879377433</v>
      </c>
      <c r="Q35" s="100"/>
      <c r="R35" s="123"/>
      <c r="S35" s="180"/>
      <c r="T35" s="180"/>
      <c r="U35" s="181"/>
      <c r="V35" s="180"/>
      <c r="W35" s="180"/>
      <c r="X35" s="182"/>
      <c r="Y35" s="183"/>
      <c r="Z35" s="183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</row>
    <row r="36" spans="1:44" x14ac:dyDescent="0.25">
      <c r="A36" s="214" t="s">
        <v>65</v>
      </c>
      <c r="B36" s="224">
        <v>81</v>
      </c>
      <c r="C36" s="5">
        <v>422</v>
      </c>
      <c r="D36" s="88">
        <f t="shared" si="1"/>
        <v>6.1195161811898831E-2</v>
      </c>
      <c r="E36" s="74">
        <v>51</v>
      </c>
      <c r="F36" s="5">
        <v>314</v>
      </c>
      <c r="G36" s="88">
        <f t="shared" si="2"/>
        <v>4.6559214721015409E-2</v>
      </c>
      <c r="H36" s="74">
        <v>55</v>
      </c>
      <c r="I36" s="5">
        <v>424</v>
      </c>
      <c r="J36" s="136">
        <f t="shared" si="3"/>
        <v>6.4861656511636084E-2</v>
      </c>
      <c r="K36" s="165">
        <f t="shared" si="4"/>
        <v>158.8235294117647</v>
      </c>
      <c r="L36" s="169">
        <f t="shared" si="5"/>
        <v>134.39490445859872</v>
      </c>
      <c r="M36" s="89">
        <f t="shared" si="6"/>
        <v>147.27272727272725</v>
      </c>
      <c r="N36" s="90">
        <f t="shared" si="7"/>
        <v>99.528301886792448</v>
      </c>
      <c r="O36" s="170">
        <f t="shared" si="9"/>
        <v>92.72727272727272</v>
      </c>
      <c r="P36" s="169">
        <f t="shared" si="10"/>
        <v>74.056603773584911</v>
      </c>
      <c r="Q36" s="100"/>
      <c r="R36" s="123"/>
      <c r="S36" s="180"/>
      <c r="T36" s="180"/>
      <c r="U36" s="181"/>
      <c r="V36" s="180"/>
      <c r="W36" s="180"/>
      <c r="X36" s="182"/>
      <c r="Y36" s="183"/>
      <c r="Z36" s="183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</row>
    <row r="37" spans="1:44" x14ac:dyDescent="0.25">
      <c r="A37" s="214" t="s">
        <v>66</v>
      </c>
      <c r="B37" s="224">
        <v>82</v>
      </c>
      <c r="C37" s="5">
        <v>410</v>
      </c>
      <c r="D37" s="88">
        <f t="shared" si="1"/>
        <v>5.9455015030517824E-2</v>
      </c>
      <c r="E37" s="74">
        <v>76</v>
      </c>
      <c r="F37" s="5">
        <v>342</v>
      </c>
      <c r="G37" s="88">
        <f t="shared" si="2"/>
        <v>5.0710991829895767E-2</v>
      </c>
      <c r="H37" s="74">
        <v>73</v>
      </c>
      <c r="I37" s="5">
        <v>445</v>
      </c>
      <c r="J37" s="136">
        <f t="shared" si="3"/>
        <v>6.8074144216221835E-2</v>
      </c>
      <c r="K37" s="165">
        <f t="shared" si="4"/>
        <v>107.89473684210526</v>
      </c>
      <c r="L37" s="169">
        <f t="shared" si="5"/>
        <v>119.88304093567253</v>
      </c>
      <c r="M37" s="89">
        <f t="shared" si="6"/>
        <v>112.32876712328768</v>
      </c>
      <c r="N37" s="90">
        <f t="shared" si="7"/>
        <v>92.134831460674164</v>
      </c>
      <c r="O37" s="170">
        <f t="shared" si="9"/>
        <v>104.10958904109589</v>
      </c>
      <c r="P37" s="169">
        <f t="shared" si="10"/>
        <v>76.853932584269657</v>
      </c>
      <c r="Q37" s="100"/>
      <c r="R37" s="100"/>
      <c r="S37" s="124"/>
      <c r="T37" s="124"/>
      <c r="U37" s="184"/>
      <c r="V37" s="124"/>
      <c r="W37" s="124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</row>
    <row r="38" spans="1:44" x14ac:dyDescent="0.25">
      <c r="A38" s="214" t="s">
        <v>67</v>
      </c>
      <c r="B38" s="224">
        <v>74</v>
      </c>
      <c r="C38" s="5">
        <v>396</v>
      </c>
      <c r="D38" s="88">
        <f t="shared" ref="D38:D69" si="11">IF($C$83&lt;&gt;0,C38/$C$83*100,0)</f>
        <v>5.7424843785573311E-2</v>
      </c>
      <c r="E38" s="74">
        <v>112</v>
      </c>
      <c r="F38" s="5">
        <v>665</v>
      </c>
      <c r="G38" s="88">
        <f t="shared" ref="G38:G69" si="12">IF($F$83&lt;&gt;0,F38/$F$83*100,0)</f>
        <v>9.8604706335908412E-2</v>
      </c>
      <c r="H38" s="74">
        <v>50</v>
      </c>
      <c r="I38" s="5">
        <v>228</v>
      </c>
      <c r="J38" s="136">
        <f t="shared" ref="J38:J69" si="13">IF($I$83&lt;&gt;0,I38/$I$83*100,0)</f>
        <v>3.4878437935502424E-2</v>
      </c>
      <c r="K38" s="165">
        <f t="shared" ref="K38:K69" si="14">IF(OR(B38&lt;&gt;0)*(E38&lt;&gt;0),B38/E38*100," ")</f>
        <v>66.071428571428569</v>
      </c>
      <c r="L38" s="169">
        <f t="shared" ref="L38:L69" si="15">IF(OR(C38&lt;&gt;0)*(F38&lt;&gt;0),C38/F38*100," ")</f>
        <v>59.548872180451127</v>
      </c>
      <c r="M38" s="89">
        <f t="shared" ref="M38:M69" si="16">IF(OR(B38&lt;&gt;0)*(H38&lt;&gt;0),B38/H38*100," ")</f>
        <v>148</v>
      </c>
      <c r="N38" s="90">
        <f t="shared" ref="N38:N69" si="17">IF(OR(C38&lt;&gt;0)*(I38&lt;&gt;0),C38/I38*100," ")</f>
        <v>173.68421052631581</v>
      </c>
      <c r="O38" s="170">
        <f t="shared" si="9"/>
        <v>224.00000000000003</v>
      </c>
      <c r="P38" s="169">
        <f t="shared" si="10"/>
        <v>291.66666666666663</v>
      </c>
      <c r="Q38" s="100"/>
      <c r="R38" s="100"/>
      <c r="S38" s="124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</row>
    <row r="39" spans="1:44" x14ac:dyDescent="0.25">
      <c r="A39" s="214" t="s">
        <v>68</v>
      </c>
      <c r="B39" s="224">
        <v>81</v>
      </c>
      <c r="C39" s="5">
        <v>388</v>
      </c>
      <c r="D39" s="88">
        <f t="shared" si="11"/>
        <v>5.6264745931319304E-2</v>
      </c>
      <c r="E39" s="74">
        <v>102</v>
      </c>
      <c r="F39" s="5">
        <v>552</v>
      </c>
      <c r="G39" s="88">
        <f t="shared" si="12"/>
        <v>8.1849320146498428E-2</v>
      </c>
      <c r="H39" s="74">
        <v>34</v>
      </c>
      <c r="I39" s="5">
        <v>156</v>
      </c>
      <c r="J39" s="136">
        <f t="shared" si="13"/>
        <v>2.3864194376922714E-2</v>
      </c>
      <c r="K39" s="165">
        <f t="shared" si="14"/>
        <v>79.411764705882348</v>
      </c>
      <c r="L39" s="169">
        <f t="shared" si="15"/>
        <v>70.289855072463766</v>
      </c>
      <c r="M39" s="89">
        <f t="shared" si="16"/>
        <v>238.23529411764704</v>
      </c>
      <c r="N39" s="90">
        <f t="shared" si="17"/>
        <v>248.71794871794873</v>
      </c>
      <c r="O39" s="170">
        <f t="shared" ref="O39:O70" si="18">IF(OR(E39&lt;&gt;0)*(H39&lt;&gt;0),E39/H39*100," ")</f>
        <v>300</v>
      </c>
      <c r="P39" s="169">
        <f t="shared" si="10"/>
        <v>353.84615384615381</v>
      </c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</row>
    <row r="40" spans="1:44" x14ac:dyDescent="0.25">
      <c r="A40" s="214" t="s">
        <v>69</v>
      </c>
      <c r="B40" s="224">
        <v>55</v>
      </c>
      <c r="C40" s="5">
        <v>357</v>
      </c>
      <c r="D40" s="88">
        <f t="shared" si="11"/>
        <v>5.1769366746085031E-2</v>
      </c>
      <c r="E40" s="74">
        <v>65</v>
      </c>
      <c r="F40" s="5">
        <v>288</v>
      </c>
      <c r="G40" s="88">
        <f t="shared" si="12"/>
        <v>4.2703993119912222E-2</v>
      </c>
      <c r="H40" s="74">
        <v>6</v>
      </c>
      <c r="I40" s="5">
        <v>30</v>
      </c>
      <c r="J40" s="136">
        <f t="shared" si="13"/>
        <v>4.5892681494082137E-3</v>
      </c>
      <c r="K40" s="165">
        <f t="shared" si="14"/>
        <v>84.615384615384613</v>
      </c>
      <c r="L40" s="169">
        <f t="shared" si="15"/>
        <v>123.95833333333333</v>
      </c>
      <c r="M40" s="89">
        <f t="shared" si="16"/>
        <v>916.66666666666663</v>
      </c>
      <c r="N40" s="90">
        <f t="shared" si="17"/>
        <v>1190</v>
      </c>
      <c r="O40" s="170">
        <f t="shared" si="18"/>
        <v>1083.3333333333335</v>
      </c>
      <c r="P40" s="169">
        <f t="shared" si="10"/>
        <v>960</v>
      </c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</row>
    <row r="41" spans="1:44" x14ac:dyDescent="0.25">
      <c r="A41" s="214" t="s">
        <v>70</v>
      </c>
      <c r="B41" s="224">
        <v>91</v>
      </c>
      <c r="C41" s="5">
        <v>351</v>
      </c>
      <c r="D41" s="88">
        <f t="shared" si="11"/>
        <v>5.0899293355394531E-2</v>
      </c>
      <c r="E41" s="74">
        <v>70</v>
      </c>
      <c r="F41" s="5">
        <v>263</v>
      </c>
      <c r="G41" s="88">
        <f t="shared" si="12"/>
        <v>3.8997049272697613E-2</v>
      </c>
      <c r="H41" s="74">
        <v>99</v>
      </c>
      <c r="I41" s="5">
        <v>451</v>
      </c>
      <c r="J41" s="136">
        <f t="shared" si="13"/>
        <v>6.8991997846103478E-2</v>
      </c>
      <c r="K41" s="165">
        <f t="shared" si="14"/>
        <v>130</v>
      </c>
      <c r="L41" s="169">
        <f t="shared" si="15"/>
        <v>133.46007604562737</v>
      </c>
      <c r="M41" s="89">
        <f t="shared" si="16"/>
        <v>91.919191919191917</v>
      </c>
      <c r="N41" s="90">
        <f t="shared" si="17"/>
        <v>77.827050997782706</v>
      </c>
      <c r="O41" s="170">
        <f t="shared" si="18"/>
        <v>70.707070707070713</v>
      </c>
      <c r="P41" s="169">
        <f t="shared" si="10"/>
        <v>58.314855875831483</v>
      </c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</row>
    <row r="42" spans="1:44" x14ac:dyDescent="0.25">
      <c r="A42" s="214" t="s">
        <v>71</v>
      </c>
      <c r="B42" s="224">
        <v>50</v>
      </c>
      <c r="C42" s="5">
        <v>332</v>
      </c>
      <c r="D42" s="88">
        <f t="shared" si="11"/>
        <v>4.8144060951541265E-2</v>
      </c>
      <c r="E42" s="74">
        <v>74</v>
      </c>
      <c r="F42" s="5">
        <v>459</v>
      </c>
      <c r="G42" s="88">
        <f t="shared" si="12"/>
        <v>6.8059489034860102E-2</v>
      </c>
      <c r="H42" s="74">
        <v>88</v>
      </c>
      <c r="I42" s="5">
        <v>476</v>
      </c>
      <c r="J42" s="136">
        <f t="shared" si="13"/>
        <v>7.2816387970610325E-2</v>
      </c>
      <c r="K42" s="165">
        <f t="shared" si="14"/>
        <v>67.567567567567565</v>
      </c>
      <c r="L42" s="169">
        <f t="shared" si="15"/>
        <v>72.33115468409585</v>
      </c>
      <c r="M42" s="89">
        <f t="shared" si="16"/>
        <v>56.81818181818182</v>
      </c>
      <c r="N42" s="90">
        <f t="shared" si="17"/>
        <v>69.747899159663859</v>
      </c>
      <c r="O42" s="170">
        <f t="shared" si="18"/>
        <v>84.090909090909093</v>
      </c>
      <c r="P42" s="169">
        <f t="shared" si="10"/>
        <v>96.428571428571431</v>
      </c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</row>
    <row r="43" spans="1:44" x14ac:dyDescent="0.25">
      <c r="A43" s="214" t="s">
        <v>72</v>
      </c>
      <c r="B43" s="224">
        <v>68</v>
      </c>
      <c r="C43" s="5">
        <v>329</v>
      </c>
      <c r="D43" s="88">
        <f t="shared" si="11"/>
        <v>4.7709024256196012E-2</v>
      </c>
      <c r="E43" s="74">
        <v>39</v>
      </c>
      <c r="F43" s="5">
        <v>252</v>
      </c>
      <c r="G43" s="88">
        <f t="shared" si="12"/>
        <v>3.7365993979923191E-2</v>
      </c>
      <c r="H43" s="74">
        <v>44</v>
      </c>
      <c r="I43" s="5">
        <v>262</v>
      </c>
      <c r="J43" s="136">
        <f t="shared" si="13"/>
        <v>4.0079608504831735E-2</v>
      </c>
      <c r="K43" s="165">
        <f t="shared" si="14"/>
        <v>174.35897435897436</v>
      </c>
      <c r="L43" s="169">
        <f t="shared" si="15"/>
        <v>130.55555555555557</v>
      </c>
      <c r="M43" s="89">
        <f t="shared" si="16"/>
        <v>154.54545454545453</v>
      </c>
      <c r="N43" s="90">
        <f t="shared" si="17"/>
        <v>125.57251908396947</v>
      </c>
      <c r="O43" s="170">
        <f t="shared" si="18"/>
        <v>88.63636363636364</v>
      </c>
      <c r="P43" s="169">
        <f t="shared" si="10"/>
        <v>96.18320610687023</v>
      </c>
      <c r="Q43" s="100"/>
      <c r="R43" s="100"/>
      <c r="S43" s="164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</row>
    <row r="44" spans="1:44" x14ac:dyDescent="0.25">
      <c r="A44" s="215" t="s">
        <v>73</v>
      </c>
      <c r="B44" s="224">
        <v>73</v>
      </c>
      <c r="C44" s="5">
        <v>325</v>
      </c>
      <c r="D44" s="88">
        <f t="shared" si="11"/>
        <v>4.7128975329069012E-2</v>
      </c>
      <c r="E44" s="74">
        <v>68</v>
      </c>
      <c r="F44" s="5">
        <v>202</v>
      </c>
      <c r="G44" s="88">
        <f t="shared" si="12"/>
        <v>2.9952106285493985E-2</v>
      </c>
      <c r="H44" s="74">
        <v>67</v>
      </c>
      <c r="I44" s="5">
        <v>287</v>
      </c>
      <c r="J44" s="136">
        <f t="shared" si="13"/>
        <v>4.3903998629338581E-2</v>
      </c>
      <c r="K44" s="165">
        <f t="shared" si="14"/>
        <v>107.35294117647058</v>
      </c>
      <c r="L44" s="169">
        <f t="shared" si="15"/>
        <v>160.8910891089109</v>
      </c>
      <c r="M44" s="89">
        <f t="shared" si="16"/>
        <v>108.95522388059702</v>
      </c>
      <c r="N44" s="90">
        <f t="shared" si="17"/>
        <v>113.24041811846691</v>
      </c>
      <c r="O44" s="170">
        <f t="shared" si="18"/>
        <v>101.49253731343283</v>
      </c>
      <c r="P44" s="169">
        <f t="shared" si="10"/>
        <v>70.383275261324044</v>
      </c>
      <c r="Q44" s="100"/>
      <c r="R44" s="100"/>
      <c r="S44" s="164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</row>
    <row r="45" spans="1:44" x14ac:dyDescent="0.25">
      <c r="A45" s="214" t="s">
        <v>74</v>
      </c>
      <c r="B45" s="224">
        <v>31</v>
      </c>
      <c r="C45" s="5">
        <v>307</v>
      </c>
      <c r="D45" s="88">
        <f t="shared" si="11"/>
        <v>4.4518755156997492E-2</v>
      </c>
      <c r="E45" s="74">
        <v>38</v>
      </c>
      <c r="F45" s="5">
        <v>151</v>
      </c>
      <c r="G45" s="88">
        <f t="shared" si="12"/>
        <v>2.2389940837176197E-2</v>
      </c>
      <c r="H45" s="74">
        <v>21</v>
      </c>
      <c r="I45" s="5">
        <v>62</v>
      </c>
      <c r="J45" s="136">
        <f t="shared" si="13"/>
        <v>9.4844875087769752E-3</v>
      </c>
      <c r="K45" s="165">
        <f t="shared" si="14"/>
        <v>81.578947368421055</v>
      </c>
      <c r="L45" s="169">
        <f t="shared" si="15"/>
        <v>203.31125827814569</v>
      </c>
      <c r="M45" s="89">
        <f t="shared" si="16"/>
        <v>147.61904761904762</v>
      </c>
      <c r="N45" s="90">
        <f t="shared" si="17"/>
        <v>495.16129032258061</v>
      </c>
      <c r="O45" s="170">
        <f t="shared" si="18"/>
        <v>180.95238095238096</v>
      </c>
      <c r="P45" s="169">
        <f t="shared" si="10"/>
        <v>243.54838709677421</v>
      </c>
      <c r="Q45" s="100"/>
      <c r="R45" s="100"/>
      <c r="S45" s="164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</row>
    <row r="46" spans="1:44" x14ac:dyDescent="0.25">
      <c r="A46" s="214" t="s">
        <v>75</v>
      </c>
      <c r="B46" s="224">
        <v>66</v>
      </c>
      <c r="C46" s="5">
        <v>285</v>
      </c>
      <c r="D46" s="88">
        <f t="shared" si="11"/>
        <v>4.1328486057798978E-2</v>
      </c>
      <c r="E46" s="74">
        <v>44</v>
      </c>
      <c r="F46" s="5">
        <v>177</v>
      </c>
      <c r="G46" s="88">
        <f t="shared" si="12"/>
        <v>2.6245162438279387E-2</v>
      </c>
      <c r="H46" s="74">
        <v>46</v>
      </c>
      <c r="I46" s="5">
        <v>211</v>
      </c>
      <c r="J46" s="136">
        <f t="shared" si="13"/>
        <v>3.2277852650837768E-2</v>
      </c>
      <c r="K46" s="165">
        <f t="shared" si="14"/>
        <v>150</v>
      </c>
      <c r="L46" s="169">
        <f t="shared" si="15"/>
        <v>161.01694915254237</v>
      </c>
      <c r="M46" s="89">
        <f t="shared" si="16"/>
        <v>143.47826086956522</v>
      </c>
      <c r="N46" s="90">
        <f t="shared" si="17"/>
        <v>135.07109004739337</v>
      </c>
      <c r="O46" s="170">
        <f t="shared" si="18"/>
        <v>95.652173913043484</v>
      </c>
      <c r="P46" s="169">
        <f t="shared" si="10"/>
        <v>83.886255924170612</v>
      </c>
      <c r="Q46" s="100"/>
      <c r="R46" s="100"/>
      <c r="S46" s="164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</row>
    <row r="47" spans="1:44" x14ac:dyDescent="0.25">
      <c r="A47" s="214" t="s">
        <v>76</v>
      </c>
      <c r="B47" s="224">
        <v>63</v>
      </c>
      <c r="C47" s="5">
        <v>231</v>
      </c>
      <c r="D47" s="88">
        <f t="shared" si="11"/>
        <v>3.3497825541584432E-2</v>
      </c>
      <c r="E47" s="74">
        <v>64</v>
      </c>
      <c r="F47" s="5">
        <v>223</v>
      </c>
      <c r="G47" s="88">
        <f t="shared" si="12"/>
        <v>3.3065939117154254E-2</v>
      </c>
      <c r="H47" s="74">
        <v>52</v>
      </c>
      <c r="I47" s="5">
        <v>121</v>
      </c>
      <c r="J47" s="136">
        <f t="shared" si="13"/>
        <v>1.8510048202613129E-2</v>
      </c>
      <c r="K47" s="165">
        <f t="shared" si="14"/>
        <v>98.4375</v>
      </c>
      <c r="L47" s="169">
        <f t="shared" si="15"/>
        <v>103.58744394618836</v>
      </c>
      <c r="M47" s="89">
        <f t="shared" si="16"/>
        <v>121.15384615384615</v>
      </c>
      <c r="N47" s="90">
        <f t="shared" si="17"/>
        <v>190.90909090909091</v>
      </c>
      <c r="O47" s="170">
        <f t="shared" si="18"/>
        <v>123.07692307692308</v>
      </c>
      <c r="P47" s="169">
        <f t="shared" si="10"/>
        <v>184.29752066115702</v>
      </c>
      <c r="Q47" s="100"/>
      <c r="R47" s="100"/>
      <c r="S47" s="164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</row>
    <row r="48" spans="1:44" x14ac:dyDescent="0.25">
      <c r="A48" s="214" t="s">
        <v>77</v>
      </c>
      <c r="B48" s="224">
        <v>60</v>
      </c>
      <c r="C48" s="5">
        <v>196</v>
      </c>
      <c r="D48" s="88">
        <f t="shared" si="11"/>
        <v>2.8422397429223152E-2</v>
      </c>
      <c r="E48" s="74">
        <v>70</v>
      </c>
      <c r="F48" s="5">
        <v>314</v>
      </c>
      <c r="G48" s="88">
        <f t="shared" si="12"/>
        <v>4.6559214721015409E-2</v>
      </c>
      <c r="H48" s="74">
        <v>42</v>
      </c>
      <c r="I48" s="5">
        <v>221</v>
      </c>
      <c r="J48" s="136">
        <f t="shared" si="13"/>
        <v>3.3807608700640507E-2</v>
      </c>
      <c r="K48" s="165">
        <f t="shared" si="14"/>
        <v>85.714285714285708</v>
      </c>
      <c r="L48" s="169">
        <f t="shared" si="15"/>
        <v>62.420382165605091</v>
      </c>
      <c r="M48" s="89">
        <f t="shared" si="16"/>
        <v>142.85714285714286</v>
      </c>
      <c r="N48" s="90">
        <f t="shared" si="17"/>
        <v>88.687782805429862</v>
      </c>
      <c r="O48" s="170">
        <f t="shared" si="18"/>
        <v>166.66666666666669</v>
      </c>
      <c r="P48" s="169">
        <f t="shared" si="10"/>
        <v>142.08144796380091</v>
      </c>
      <c r="Q48" s="100"/>
      <c r="R48" s="100"/>
      <c r="S48" s="164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</row>
    <row r="49" spans="1:44" ht="17.25" customHeight="1" x14ac:dyDescent="0.25">
      <c r="A49" s="214" t="s">
        <v>78</v>
      </c>
      <c r="B49" s="224">
        <v>41</v>
      </c>
      <c r="C49" s="5">
        <v>183</v>
      </c>
      <c r="D49" s="88">
        <f t="shared" si="11"/>
        <v>2.6537238416060392E-2</v>
      </c>
      <c r="E49" s="74">
        <v>32</v>
      </c>
      <c r="F49" s="5">
        <v>143</v>
      </c>
      <c r="G49" s="88">
        <f t="shared" si="12"/>
        <v>2.1203718806067525E-2</v>
      </c>
      <c r="H49" s="74">
        <v>90</v>
      </c>
      <c r="I49" s="5">
        <v>411</v>
      </c>
      <c r="J49" s="136">
        <f t="shared" si="13"/>
        <v>6.2872973646892524E-2</v>
      </c>
      <c r="K49" s="165">
        <f t="shared" si="14"/>
        <v>128.125</v>
      </c>
      <c r="L49" s="169">
        <f t="shared" si="15"/>
        <v>127.97202797202797</v>
      </c>
      <c r="M49" s="89">
        <f t="shared" si="16"/>
        <v>45.555555555555557</v>
      </c>
      <c r="N49" s="90">
        <f t="shared" si="17"/>
        <v>44.525547445255476</v>
      </c>
      <c r="O49" s="170">
        <f t="shared" si="18"/>
        <v>35.555555555555557</v>
      </c>
      <c r="P49" s="169">
        <f t="shared" si="10"/>
        <v>34.793187347931877</v>
      </c>
      <c r="Q49" s="100"/>
      <c r="R49" s="100"/>
      <c r="S49" s="164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100"/>
      <c r="AR49" s="100"/>
    </row>
    <row r="50" spans="1:44" x14ac:dyDescent="0.25">
      <c r="A50" s="214" t="s">
        <v>79</v>
      </c>
      <c r="B50" s="224">
        <v>32</v>
      </c>
      <c r="C50" s="5">
        <v>179</v>
      </c>
      <c r="D50" s="88">
        <f t="shared" si="11"/>
        <v>2.5957189488933392E-2</v>
      </c>
      <c r="E50" s="74">
        <v>44</v>
      </c>
      <c r="F50" s="5">
        <v>260</v>
      </c>
      <c r="G50" s="88">
        <f t="shared" si="12"/>
        <v>3.8552216011031863E-2</v>
      </c>
      <c r="H50" s="74">
        <v>44</v>
      </c>
      <c r="I50" s="5">
        <v>308</v>
      </c>
      <c r="J50" s="136">
        <f t="shared" si="13"/>
        <v>4.7116486333924332E-2</v>
      </c>
      <c r="K50" s="165">
        <f t="shared" si="14"/>
        <v>72.727272727272734</v>
      </c>
      <c r="L50" s="169">
        <f t="shared" si="15"/>
        <v>68.84615384615384</v>
      </c>
      <c r="M50" s="89">
        <f t="shared" si="16"/>
        <v>72.727272727272734</v>
      </c>
      <c r="N50" s="90">
        <f t="shared" si="17"/>
        <v>58.116883116883123</v>
      </c>
      <c r="O50" s="170">
        <f t="shared" si="18"/>
        <v>100</v>
      </c>
      <c r="P50" s="169">
        <f t="shared" si="10"/>
        <v>84.415584415584405</v>
      </c>
      <c r="Q50" s="100"/>
      <c r="R50" s="100"/>
      <c r="S50" s="164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</row>
    <row r="51" spans="1:44" x14ac:dyDescent="0.25">
      <c r="A51" s="214" t="s">
        <v>80</v>
      </c>
      <c r="B51" s="224">
        <v>45</v>
      </c>
      <c r="C51" s="5">
        <v>161</v>
      </c>
      <c r="D51" s="88">
        <f t="shared" si="11"/>
        <v>2.3346969316861876E-2</v>
      </c>
      <c r="E51" s="74">
        <v>45</v>
      </c>
      <c r="F51" s="5">
        <v>173</v>
      </c>
      <c r="G51" s="88">
        <f t="shared" si="12"/>
        <v>2.5652051422725052E-2</v>
      </c>
      <c r="H51" s="74">
        <v>46</v>
      </c>
      <c r="I51" s="5">
        <v>212</v>
      </c>
      <c r="J51" s="136">
        <f t="shared" si="13"/>
        <v>3.2430828255818042E-2</v>
      </c>
      <c r="K51" s="165">
        <f t="shared" si="14"/>
        <v>100</v>
      </c>
      <c r="L51" s="169">
        <f t="shared" si="15"/>
        <v>93.063583815028906</v>
      </c>
      <c r="M51" s="89">
        <f t="shared" si="16"/>
        <v>97.826086956521735</v>
      </c>
      <c r="N51" s="90">
        <f t="shared" si="17"/>
        <v>75.943396226415089</v>
      </c>
      <c r="O51" s="170">
        <f t="shared" si="18"/>
        <v>97.826086956521735</v>
      </c>
      <c r="P51" s="169">
        <f t="shared" si="10"/>
        <v>81.603773584905653</v>
      </c>
      <c r="Q51" s="100"/>
      <c r="R51" s="100"/>
      <c r="S51" s="164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  <c r="AP51" s="100"/>
      <c r="AQ51" s="100"/>
      <c r="AR51" s="100"/>
    </row>
    <row r="52" spans="1:44" x14ac:dyDescent="0.25">
      <c r="A52" s="214" t="s">
        <v>81</v>
      </c>
      <c r="B52" s="224">
        <v>47</v>
      </c>
      <c r="C52" s="5">
        <v>137</v>
      </c>
      <c r="D52" s="88">
        <f t="shared" si="11"/>
        <v>1.9866675754099859E-2</v>
      </c>
      <c r="E52" s="74">
        <v>53</v>
      </c>
      <c r="F52" s="5">
        <v>144</v>
      </c>
      <c r="G52" s="88">
        <f t="shared" si="12"/>
        <v>2.1351996559956111E-2</v>
      </c>
      <c r="H52" s="74">
        <v>35</v>
      </c>
      <c r="I52" s="5">
        <v>96</v>
      </c>
      <c r="J52" s="136">
        <f t="shared" si="13"/>
        <v>1.4685658078106284E-2</v>
      </c>
      <c r="K52" s="165">
        <f t="shared" si="14"/>
        <v>88.679245283018872</v>
      </c>
      <c r="L52" s="169">
        <f t="shared" si="15"/>
        <v>95.138888888888886</v>
      </c>
      <c r="M52" s="89">
        <f t="shared" si="16"/>
        <v>134.28571428571428</v>
      </c>
      <c r="N52" s="90">
        <f t="shared" si="17"/>
        <v>142.70833333333331</v>
      </c>
      <c r="O52" s="170">
        <f t="shared" si="18"/>
        <v>151.42857142857142</v>
      </c>
      <c r="P52" s="169">
        <f t="shared" si="10"/>
        <v>150</v>
      </c>
      <c r="Q52" s="100"/>
      <c r="R52" s="100"/>
      <c r="S52" s="164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</row>
    <row r="53" spans="1:44" x14ac:dyDescent="0.25">
      <c r="A53" s="214" t="s">
        <v>82</v>
      </c>
      <c r="B53" s="224">
        <v>20</v>
      </c>
      <c r="C53" s="5">
        <v>130</v>
      </c>
      <c r="D53" s="88">
        <f t="shared" si="11"/>
        <v>1.8851590131627603E-2</v>
      </c>
      <c r="E53" s="74">
        <v>30</v>
      </c>
      <c r="F53" s="5">
        <v>186</v>
      </c>
      <c r="G53" s="88">
        <f t="shared" si="12"/>
        <v>2.7579662223276642E-2</v>
      </c>
      <c r="H53" s="74">
        <v>24</v>
      </c>
      <c r="I53" s="5">
        <v>161</v>
      </c>
      <c r="J53" s="136">
        <f t="shared" si="13"/>
        <v>2.4629072401824079E-2</v>
      </c>
      <c r="K53" s="165">
        <f t="shared" si="14"/>
        <v>66.666666666666657</v>
      </c>
      <c r="L53" s="169">
        <f t="shared" si="15"/>
        <v>69.892473118279568</v>
      </c>
      <c r="M53" s="89">
        <f t="shared" si="16"/>
        <v>83.333333333333343</v>
      </c>
      <c r="N53" s="90">
        <f t="shared" si="17"/>
        <v>80.745341614906835</v>
      </c>
      <c r="O53" s="170">
        <f t="shared" si="18"/>
        <v>125</v>
      </c>
      <c r="P53" s="169">
        <f t="shared" si="10"/>
        <v>115.52795031055901</v>
      </c>
      <c r="Q53" s="100"/>
      <c r="R53" s="100"/>
      <c r="S53" s="124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</row>
    <row r="54" spans="1:44" ht="17.25" customHeight="1" x14ac:dyDescent="0.25">
      <c r="A54" s="214" t="s">
        <v>83</v>
      </c>
      <c r="B54" s="224">
        <v>22</v>
      </c>
      <c r="C54" s="5">
        <v>109</v>
      </c>
      <c r="D54" s="88">
        <f t="shared" si="11"/>
        <v>1.5806333264210836E-2</v>
      </c>
      <c r="E54" s="74">
        <v>35</v>
      </c>
      <c r="F54" s="5">
        <v>105</v>
      </c>
      <c r="G54" s="88">
        <f t="shared" si="12"/>
        <v>1.5569164158301329E-2</v>
      </c>
      <c r="H54" s="74">
        <v>12</v>
      </c>
      <c r="I54" s="5">
        <v>43</v>
      </c>
      <c r="J54" s="136">
        <f t="shared" si="13"/>
        <v>6.5779510141517729E-3</v>
      </c>
      <c r="K54" s="165">
        <f t="shared" si="14"/>
        <v>62.857142857142854</v>
      </c>
      <c r="L54" s="169">
        <f t="shared" si="15"/>
        <v>103.80952380952382</v>
      </c>
      <c r="M54" s="89">
        <f t="shared" si="16"/>
        <v>183.33333333333331</v>
      </c>
      <c r="N54" s="90">
        <f t="shared" si="17"/>
        <v>253.48837209302326</v>
      </c>
      <c r="O54" s="170">
        <f t="shared" si="18"/>
        <v>291.66666666666663</v>
      </c>
      <c r="P54" s="169">
        <f t="shared" si="10"/>
        <v>244.18604651162789</v>
      </c>
      <c r="Q54" s="100"/>
      <c r="R54" s="100"/>
      <c r="S54" s="124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  <c r="AJ54" s="100"/>
      <c r="AK54" s="100"/>
      <c r="AL54" s="100"/>
      <c r="AM54" s="100"/>
      <c r="AN54" s="100"/>
      <c r="AO54" s="100"/>
      <c r="AP54" s="100"/>
      <c r="AQ54" s="100"/>
      <c r="AR54" s="100"/>
    </row>
    <row r="55" spans="1:44" x14ac:dyDescent="0.25">
      <c r="A55" s="214" t="s">
        <v>84</v>
      </c>
      <c r="B55" s="224">
        <v>29</v>
      </c>
      <c r="C55" s="5">
        <v>104</v>
      </c>
      <c r="D55" s="88">
        <f t="shared" si="11"/>
        <v>1.5081272105302081E-2</v>
      </c>
      <c r="E55" s="74">
        <v>33</v>
      </c>
      <c r="F55" s="5">
        <v>113</v>
      </c>
      <c r="G55" s="88">
        <f t="shared" si="12"/>
        <v>1.6755386189410002E-2</v>
      </c>
      <c r="H55" s="74">
        <v>21</v>
      </c>
      <c r="I55" s="5">
        <v>96</v>
      </c>
      <c r="J55" s="136">
        <f t="shared" si="13"/>
        <v>1.4685658078106284E-2</v>
      </c>
      <c r="K55" s="165">
        <f t="shared" si="14"/>
        <v>87.878787878787875</v>
      </c>
      <c r="L55" s="169">
        <f t="shared" si="15"/>
        <v>92.035398230088489</v>
      </c>
      <c r="M55" s="89">
        <f t="shared" si="16"/>
        <v>138.0952380952381</v>
      </c>
      <c r="N55" s="90">
        <f t="shared" si="17"/>
        <v>108.33333333333333</v>
      </c>
      <c r="O55" s="170">
        <f t="shared" si="18"/>
        <v>157.14285714285714</v>
      </c>
      <c r="P55" s="169">
        <f t="shared" si="10"/>
        <v>117.70833333333333</v>
      </c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  <c r="AJ55" s="100"/>
      <c r="AK55" s="100"/>
      <c r="AL55" s="100"/>
      <c r="AM55" s="100"/>
      <c r="AN55" s="100"/>
      <c r="AO55" s="100"/>
      <c r="AP55" s="100"/>
      <c r="AQ55" s="100"/>
      <c r="AR55" s="100"/>
    </row>
    <row r="56" spans="1:44" x14ac:dyDescent="0.25">
      <c r="A56" s="214" t="s">
        <v>85</v>
      </c>
      <c r="B56" s="224">
        <v>16</v>
      </c>
      <c r="C56" s="5">
        <v>89</v>
      </c>
      <c r="D56" s="88">
        <f t="shared" si="11"/>
        <v>1.2906088628575821E-2</v>
      </c>
      <c r="E56" s="74">
        <v>15</v>
      </c>
      <c r="F56" s="5">
        <v>35</v>
      </c>
      <c r="G56" s="88">
        <f t="shared" si="12"/>
        <v>5.1897213861004437E-3</v>
      </c>
      <c r="H56" s="74">
        <v>27</v>
      </c>
      <c r="I56" s="5">
        <v>85</v>
      </c>
      <c r="J56" s="136">
        <f t="shared" si="13"/>
        <v>1.3002926423323272E-2</v>
      </c>
      <c r="K56" s="165">
        <f t="shared" si="14"/>
        <v>106.66666666666667</v>
      </c>
      <c r="L56" s="169">
        <f t="shared" si="15"/>
        <v>254.28571428571428</v>
      </c>
      <c r="M56" s="89">
        <f t="shared" si="16"/>
        <v>59.259259259259252</v>
      </c>
      <c r="N56" s="90">
        <f t="shared" si="17"/>
        <v>104.70588235294119</v>
      </c>
      <c r="O56" s="170">
        <f t="shared" si="18"/>
        <v>55.555555555555557</v>
      </c>
      <c r="P56" s="169">
        <f t="shared" si="10"/>
        <v>41.17647058823529</v>
      </c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  <c r="AN56" s="100"/>
      <c r="AO56" s="100"/>
      <c r="AP56" s="100"/>
      <c r="AQ56" s="100"/>
      <c r="AR56" s="100"/>
    </row>
    <row r="57" spans="1:44" x14ac:dyDescent="0.25">
      <c r="A57" s="214" t="s">
        <v>86</v>
      </c>
      <c r="B57" s="224">
        <v>10</v>
      </c>
      <c r="C57" s="5">
        <v>77</v>
      </c>
      <c r="D57" s="88">
        <f t="shared" si="11"/>
        <v>1.116594184719481E-2</v>
      </c>
      <c r="E57" s="74">
        <v>7</v>
      </c>
      <c r="F57" s="5">
        <v>16</v>
      </c>
      <c r="G57" s="88">
        <f t="shared" si="12"/>
        <v>2.3724440622173455E-3</v>
      </c>
      <c r="H57" s="74">
        <v>3</v>
      </c>
      <c r="I57" s="5">
        <v>13</v>
      </c>
      <c r="J57" s="136">
        <f t="shared" si="13"/>
        <v>1.9886828647435592E-3</v>
      </c>
      <c r="K57" s="165">
        <f t="shared" si="14"/>
        <v>142.85714285714286</v>
      </c>
      <c r="L57" s="169">
        <f t="shared" si="15"/>
        <v>481.25</v>
      </c>
      <c r="M57" s="89">
        <f t="shared" si="16"/>
        <v>333.33333333333337</v>
      </c>
      <c r="N57" s="90">
        <f t="shared" si="17"/>
        <v>592.30769230769238</v>
      </c>
      <c r="O57" s="170">
        <f t="shared" si="18"/>
        <v>233.33333333333334</v>
      </c>
      <c r="P57" s="169">
        <f t="shared" si="10"/>
        <v>123.07692307692308</v>
      </c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  <c r="AJ57" s="100"/>
      <c r="AK57" s="100"/>
      <c r="AL57" s="100"/>
      <c r="AM57" s="100"/>
      <c r="AN57" s="100"/>
      <c r="AO57" s="100"/>
      <c r="AP57" s="100"/>
      <c r="AQ57" s="100"/>
      <c r="AR57" s="100"/>
    </row>
    <row r="58" spans="1:44" x14ac:dyDescent="0.25">
      <c r="A58" s="214" t="s">
        <v>87</v>
      </c>
      <c r="B58" s="224">
        <v>28</v>
      </c>
      <c r="C58" s="5">
        <v>75</v>
      </c>
      <c r="D58" s="88">
        <f t="shared" si="11"/>
        <v>1.087591738363131E-2</v>
      </c>
      <c r="E58" s="74">
        <v>35</v>
      </c>
      <c r="F58" s="5">
        <v>101</v>
      </c>
      <c r="G58" s="88">
        <f t="shared" si="12"/>
        <v>1.4976053142746993E-2</v>
      </c>
      <c r="H58" s="74">
        <v>11</v>
      </c>
      <c r="I58" s="5">
        <v>29</v>
      </c>
      <c r="J58" s="136">
        <f t="shared" si="13"/>
        <v>4.4362925444279399E-3</v>
      </c>
      <c r="K58" s="165">
        <f t="shared" si="14"/>
        <v>80</v>
      </c>
      <c r="L58" s="169">
        <f t="shared" si="15"/>
        <v>74.257425742574256</v>
      </c>
      <c r="M58" s="89">
        <f t="shared" si="16"/>
        <v>254.54545454545453</v>
      </c>
      <c r="N58" s="90">
        <f t="shared" si="17"/>
        <v>258.62068965517244</v>
      </c>
      <c r="O58" s="170">
        <f t="shared" si="18"/>
        <v>318.18181818181819</v>
      </c>
      <c r="P58" s="169">
        <f t="shared" si="10"/>
        <v>348.27586206896552</v>
      </c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</row>
    <row r="59" spans="1:44" ht="17.25" customHeight="1" x14ac:dyDescent="0.25">
      <c r="A59" s="214" t="s">
        <v>88</v>
      </c>
      <c r="B59" s="224">
        <v>9</v>
      </c>
      <c r="C59" s="5">
        <v>62</v>
      </c>
      <c r="D59" s="88">
        <f t="shared" si="11"/>
        <v>8.9907583704685497E-3</v>
      </c>
      <c r="E59" s="74">
        <v>6</v>
      </c>
      <c r="F59" s="5">
        <v>38</v>
      </c>
      <c r="G59" s="88">
        <f t="shared" si="12"/>
        <v>5.6345546477661957E-3</v>
      </c>
      <c r="H59" s="74">
        <v>31</v>
      </c>
      <c r="I59" s="5">
        <v>463</v>
      </c>
      <c r="J59" s="136">
        <f t="shared" si="13"/>
        <v>7.0827705105866764E-2</v>
      </c>
      <c r="K59" s="165">
        <f t="shared" si="14"/>
        <v>150</v>
      </c>
      <c r="L59" s="169">
        <f t="shared" si="15"/>
        <v>163.15789473684211</v>
      </c>
      <c r="M59" s="89">
        <f t="shared" si="16"/>
        <v>29.032258064516132</v>
      </c>
      <c r="N59" s="90">
        <f t="shared" si="17"/>
        <v>13.390928725701945</v>
      </c>
      <c r="O59" s="170">
        <f t="shared" si="18"/>
        <v>19.35483870967742</v>
      </c>
      <c r="P59" s="169">
        <f t="shared" si="10"/>
        <v>8.2073434125269973</v>
      </c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</row>
    <row r="60" spans="1:44" x14ac:dyDescent="0.25">
      <c r="A60" s="214" t="s">
        <v>89</v>
      </c>
      <c r="B60" s="224">
        <v>11</v>
      </c>
      <c r="C60" s="5">
        <v>61</v>
      </c>
      <c r="D60" s="88">
        <f t="shared" si="11"/>
        <v>8.845746138686798E-3</v>
      </c>
      <c r="E60" s="74">
        <v>18</v>
      </c>
      <c r="F60" s="5">
        <v>96</v>
      </c>
      <c r="G60" s="88">
        <f t="shared" si="12"/>
        <v>1.4234664373304073E-2</v>
      </c>
      <c r="H60" s="74">
        <v>13</v>
      </c>
      <c r="I60" s="5">
        <v>60</v>
      </c>
      <c r="J60" s="136">
        <f t="shared" si="13"/>
        <v>9.1785362988164275E-3</v>
      </c>
      <c r="K60" s="165">
        <f t="shared" si="14"/>
        <v>61.111111111111114</v>
      </c>
      <c r="L60" s="169">
        <f t="shared" si="15"/>
        <v>63.541666666666664</v>
      </c>
      <c r="M60" s="89">
        <f t="shared" si="16"/>
        <v>84.615384615384613</v>
      </c>
      <c r="N60" s="90">
        <f t="shared" si="17"/>
        <v>101.66666666666666</v>
      </c>
      <c r="O60" s="170">
        <f t="shared" si="18"/>
        <v>138.46153846153845</v>
      </c>
      <c r="P60" s="169">
        <f t="shared" si="10"/>
        <v>160</v>
      </c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0"/>
      <c r="AO60" s="100"/>
      <c r="AP60" s="100"/>
      <c r="AQ60" s="100"/>
      <c r="AR60" s="100"/>
    </row>
    <row r="61" spans="1:44" x14ac:dyDescent="0.25">
      <c r="A61" s="214" t="s">
        <v>90</v>
      </c>
      <c r="B61" s="224">
        <v>14</v>
      </c>
      <c r="C61" s="5">
        <v>52</v>
      </c>
      <c r="D61" s="88">
        <f t="shared" si="11"/>
        <v>7.5406360526510405E-3</v>
      </c>
      <c r="E61" s="74">
        <v>31</v>
      </c>
      <c r="F61" s="5">
        <v>104</v>
      </c>
      <c r="G61" s="88">
        <f t="shared" si="12"/>
        <v>1.5420886404412745E-2</v>
      </c>
      <c r="H61" s="74">
        <v>39</v>
      </c>
      <c r="I61" s="5">
        <v>157</v>
      </c>
      <c r="J61" s="136">
        <f t="shared" si="13"/>
        <v>2.4017169981902987E-2</v>
      </c>
      <c r="K61" s="165">
        <f t="shared" si="14"/>
        <v>45.161290322580641</v>
      </c>
      <c r="L61" s="169">
        <f t="shared" si="15"/>
        <v>50</v>
      </c>
      <c r="M61" s="89">
        <f t="shared" si="16"/>
        <v>35.897435897435898</v>
      </c>
      <c r="N61" s="90">
        <f t="shared" si="17"/>
        <v>33.121019108280251</v>
      </c>
      <c r="O61" s="170">
        <f t="shared" si="18"/>
        <v>79.487179487179489</v>
      </c>
      <c r="P61" s="169">
        <f t="shared" si="10"/>
        <v>66.242038216560502</v>
      </c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  <c r="AJ61" s="100"/>
      <c r="AK61" s="100"/>
      <c r="AL61" s="100"/>
      <c r="AM61" s="100"/>
      <c r="AN61" s="100"/>
      <c r="AO61" s="100"/>
      <c r="AP61" s="100"/>
      <c r="AQ61" s="100"/>
      <c r="AR61" s="100"/>
    </row>
    <row r="62" spans="1:44" x14ac:dyDescent="0.25">
      <c r="A62" s="214" t="s">
        <v>91</v>
      </c>
      <c r="B62" s="224">
        <v>10</v>
      </c>
      <c r="C62" s="5">
        <v>52</v>
      </c>
      <c r="D62" s="88">
        <f t="shared" si="11"/>
        <v>7.5406360526510405E-3</v>
      </c>
      <c r="E62" s="74">
        <v>8</v>
      </c>
      <c r="F62" s="5">
        <v>40</v>
      </c>
      <c r="G62" s="88">
        <f t="shared" si="12"/>
        <v>5.9311101555433636E-3</v>
      </c>
      <c r="H62" s="74">
        <v>9</v>
      </c>
      <c r="I62" s="5">
        <v>50</v>
      </c>
      <c r="J62" s="136">
        <f t="shared" si="13"/>
        <v>7.6487802490136899E-3</v>
      </c>
      <c r="K62" s="165">
        <f t="shared" si="14"/>
        <v>125</v>
      </c>
      <c r="L62" s="169">
        <f t="shared" si="15"/>
        <v>130</v>
      </c>
      <c r="M62" s="89">
        <f t="shared" si="16"/>
        <v>111.11111111111111</v>
      </c>
      <c r="N62" s="90">
        <f t="shared" si="17"/>
        <v>104</v>
      </c>
      <c r="O62" s="170">
        <f t="shared" si="18"/>
        <v>88.888888888888886</v>
      </c>
      <c r="P62" s="169">
        <f t="shared" si="10"/>
        <v>80</v>
      </c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0"/>
      <c r="AQ62" s="100"/>
      <c r="AR62" s="100"/>
    </row>
    <row r="63" spans="1:44" x14ac:dyDescent="0.25">
      <c r="A63" s="214" t="s">
        <v>92</v>
      </c>
      <c r="B63" s="224">
        <v>12</v>
      </c>
      <c r="C63" s="5">
        <v>48</v>
      </c>
      <c r="D63" s="88">
        <f t="shared" si="11"/>
        <v>6.9605871255240381E-3</v>
      </c>
      <c r="E63" s="74">
        <v>5</v>
      </c>
      <c r="F63" s="5">
        <v>20</v>
      </c>
      <c r="G63" s="88">
        <f t="shared" si="12"/>
        <v>2.9655550777716818E-3</v>
      </c>
      <c r="H63" s="74">
        <v>3</v>
      </c>
      <c r="I63" s="5">
        <v>4</v>
      </c>
      <c r="J63" s="136">
        <f t="shared" si="13"/>
        <v>6.1190241992109518E-4</v>
      </c>
      <c r="K63" s="165">
        <f t="shared" si="14"/>
        <v>240</v>
      </c>
      <c r="L63" s="169">
        <f t="shared" si="15"/>
        <v>240</v>
      </c>
      <c r="M63" s="89">
        <f t="shared" si="16"/>
        <v>400</v>
      </c>
      <c r="N63" s="90">
        <f t="shared" si="17"/>
        <v>1200</v>
      </c>
      <c r="O63" s="170">
        <f t="shared" si="18"/>
        <v>166.66666666666669</v>
      </c>
      <c r="P63" s="169">
        <f t="shared" si="10"/>
        <v>500</v>
      </c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0"/>
      <c r="AJ63" s="100"/>
      <c r="AK63" s="100"/>
      <c r="AL63" s="100"/>
      <c r="AM63" s="100"/>
      <c r="AN63" s="100"/>
      <c r="AO63" s="100"/>
      <c r="AP63" s="100"/>
      <c r="AQ63" s="100"/>
      <c r="AR63" s="100"/>
    </row>
    <row r="64" spans="1:44" x14ac:dyDescent="0.25">
      <c r="A64" s="214" t="s">
        <v>93</v>
      </c>
      <c r="B64" s="224">
        <v>11</v>
      </c>
      <c r="C64" s="5">
        <v>46</v>
      </c>
      <c r="D64" s="88">
        <f t="shared" si="11"/>
        <v>6.6705626619605355E-3</v>
      </c>
      <c r="E64" s="74">
        <v>17</v>
      </c>
      <c r="F64" s="5">
        <v>209</v>
      </c>
      <c r="G64" s="88">
        <f t="shared" si="12"/>
        <v>3.0990050562714075E-2</v>
      </c>
      <c r="H64" s="74">
        <v>33</v>
      </c>
      <c r="I64" s="5">
        <v>79</v>
      </c>
      <c r="J64" s="136">
        <f t="shared" si="13"/>
        <v>1.2085072793441631E-2</v>
      </c>
      <c r="K64" s="165">
        <f t="shared" si="14"/>
        <v>64.705882352941174</v>
      </c>
      <c r="L64" s="169">
        <f t="shared" si="15"/>
        <v>22.009569377990431</v>
      </c>
      <c r="M64" s="89">
        <f t="shared" si="16"/>
        <v>33.333333333333329</v>
      </c>
      <c r="N64" s="90">
        <f t="shared" si="17"/>
        <v>58.22784810126582</v>
      </c>
      <c r="O64" s="170">
        <f t="shared" si="18"/>
        <v>51.515151515151516</v>
      </c>
      <c r="P64" s="169">
        <f t="shared" si="10"/>
        <v>264.55696202531647</v>
      </c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  <c r="AJ64" s="100"/>
      <c r="AK64" s="100"/>
      <c r="AL64" s="100"/>
      <c r="AM64" s="100"/>
      <c r="AN64" s="100"/>
      <c r="AO64" s="100"/>
      <c r="AP64" s="100"/>
      <c r="AQ64" s="100"/>
      <c r="AR64" s="100"/>
    </row>
    <row r="65" spans="1:44" x14ac:dyDescent="0.25">
      <c r="A65" s="214" t="s">
        <v>94</v>
      </c>
      <c r="B65" s="224">
        <v>8</v>
      </c>
      <c r="C65" s="5">
        <v>45</v>
      </c>
      <c r="D65" s="88">
        <f t="shared" si="11"/>
        <v>6.5255504301787856E-3</v>
      </c>
      <c r="E65" s="74">
        <v>5</v>
      </c>
      <c r="F65" s="5">
        <v>18</v>
      </c>
      <c r="G65" s="88">
        <f t="shared" si="12"/>
        <v>2.6689995699945139E-3</v>
      </c>
      <c r="H65" s="74">
        <v>18</v>
      </c>
      <c r="I65" s="5">
        <v>64</v>
      </c>
      <c r="J65" s="136">
        <f t="shared" si="13"/>
        <v>9.7904387187375229E-3</v>
      </c>
      <c r="K65" s="165">
        <f t="shared" si="14"/>
        <v>160</v>
      </c>
      <c r="L65" s="169">
        <f t="shared" si="15"/>
        <v>250</v>
      </c>
      <c r="M65" s="89">
        <f t="shared" si="16"/>
        <v>44.444444444444443</v>
      </c>
      <c r="N65" s="90">
        <f t="shared" si="17"/>
        <v>70.3125</v>
      </c>
      <c r="O65" s="170">
        <f t="shared" si="18"/>
        <v>27.777777777777779</v>
      </c>
      <c r="P65" s="169">
        <f t="shared" si="10"/>
        <v>28.125</v>
      </c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  <c r="AJ65" s="100"/>
      <c r="AK65" s="100"/>
      <c r="AL65" s="100"/>
      <c r="AM65" s="100"/>
      <c r="AN65" s="100"/>
      <c r="AO65" s="100"/>
      <c r="AP65" s="100"/>
      <c r="AQ65" s="100"/>
      <c r="AR65" s="100"/>
    </row>
    <row r="66" spans="1:44" x14ac:dyDescent="0.25">
      <c r="A66" s="214" t="s">
        <v>95</v>
      </c>
      <c r="B66" s="224">
        <v>11</v>
      </c>
      <c r="C66" s="5">
        <v>42</v>
      </c>
      <c r="D66" s="88">
        <f t="shared" si="11"/>
        <v>6.0905137348335331E-3</v>
      </c>
      <c r="E66" s="74">
        <v>7</v>
      </c>
      <c r="F66" s="5">
        <v>23</v>
      </c>
      <c r="G66" s="88">
        <f t="shared" si="12"/>
        <v>3.4103883394374342E-3</v>
      </c>
      <c r="H66" s="74">
        <v>3</v>
      </c>
      <c r="I66" s="5">
        <v>26</v>
      </c>
      <c r="J66" s="136">
        <f t="shared" si="13"/>
        <v>3.9773657294871183E-3</v>
      </c>
      <c r="K66" s="165">
        <f t="shared" si="14"/>
        <v>157.14285714285714</v>
      </c>
      <c r="L66" s="169">
        <f t="shared" si="15"/>
        <v>182.60869565217391</v>
      </c>
      <c r="M66" s="89">
        <f t="shared" si="16"/>
        <v>366.66666666666663</v>
      </c>
      <c r="N66" s="90">
        <f t="shared" si="17"/>
        <v>161.53846153846155</v>
      </c>
      <c r="O66" s="170">
        <f t="shared" si="18"/>
        <v>233.33333333333334</v>
      </c>
      <c r="P66" s="169">
        <f t="shared" si="10"/>
        <v>88.461538461538453</v>
      </c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</row>
    <row r="67" spans="1:44" x14ac:dyDescent="0.25">
      <c r="A67" s="214" t="s">
        <v>96</v>
      </c>
      <c r="B67" s="224">
        <v>7</v>
      </c>
      <c r="C67" s="5">
        <v>38</v>
      </c>
      <c r="D67" s="88">
        <f t="shared" si="11"/>
        <v>5.5104648077065298E-3</v>
      </c>
      <c r="E67" s="74">
        <v>1</v>
      </c>
      <c r="F67" s="5">
        <v>10</v>
      </c>
      <c r="G67" s="88">
        <f t="shared" si="12"/>
        <v>1.4827775388858409E-3</v>
      </c>
      <c r="H67" s="74">
        <v>1</v>
      </c>
      <c r="I67" s="5">
        <v>4</v>
      </c>
      <c r="J67" s="136">
        <f t="shared" si="13"/>
        <v>6.1190241992109518E-4</v>
      </c>
      <c r="K67" s="165">
        <f t="shared" si="14"/>
        <v>700</v>
      </c>
      <c r="L67" s="169">
        <f t="shared" si="15"/>
        <v>380</v>
      </c>
      <c r="M67" s="89">
        <f t="shared" si="16"/>
        <v>700</v>
      </c>
      <c r="N67" s="90">
        <f t="shared" si="17"/>
        <v>950</v>
      </c>
      <c r="O67" s="170">
        <f t="shared" si="18"/>
        <v>100</v>
      </c>
      <c r="P67" s="169">
        <f t="shared" si="10"/>
        <v>250</v>
      </c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  <c r="AJ67" s="100"/>
      <c r="AK67" s="100"/>
      <c r="AL67" s="100"/>
      <c r="AM67" s="100"/>
      <c r="AN67" s="100"/>
      <c r="AO67" s="100"/>
      <c r="AP67" s="100"/>
      <c r="AQ67" s="100"/>
      <c r="AR67" s="100"/>
    </row>
    <row r="68" spans="1:44" ht="17.25" customHeight="1" x14ac:dyDescent="0.25">
      <c r="A68" s="214" t="s">
        <v>97</v>
      </c>
      <c r="B68" s="224">
        <v>8</v>
      </c>
      <c r="C68" s="5">
        <v>32</v>
      </c>
      <c r="D68" s="88">
        <f t="shared" si="11"/>
        <v>4.6403914170160257E-3</v>
      </c>
      <c r="E68" s="74">
        <v>3</v>
      </c>
      <c r="F68" s="5">
        <v>9</v>
      </c>
      <c r="G68" s="88">
        <f t="shared" si="12"/>
        <v>1.3344997849972569E-3</v>
      </c>
      <c r="H68" s="74">
        <v>5</v>
      </c>
      <c r="I68" s="5">
        <v>17</v>
      </c>
      <c r="J68" s="136">
        <f t="shared" si="13"/>
        <v>2.6005852846646546E-3</v>
      </c>
      <c r="K68" s="165">
        <f t="shared" si="14"/>
        <v>266.66666666666663</v>
      </c>
      <c r="L68" s="169">
        <f t="shared" si="15"/>
        <v>355.55555555555554</v>
      </c>
      <c r="M68" s="89">
        <f t="shared" si="16"/>
        <v>160</v>
      </c>
      <c r="N68" s="90">
        <f t="shared" si="17"/>
        <v>188.23529411764704</v>
      </c>
      <c r="O68" s="170">
        <f t="shared" si="18"/>
        <v>60</v>
      </c>
      <c r="P68" s="169">
        <f t="shared" si="10"/>
        <v>52.941176470588239</v>
      </c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  <c r="AJ68" s="100"/>
      <c r="AK68" s="100"/>
      <c r="AL68" s="100"/>
      <c r="AM68" s="100"/>
      <c r="AN68" s="100"/>
      <c r="AO68" s="100"/>
      <c r="AP68" s="100"/>
      <c r="AQ68" s="100"/>
      <c r="AR68" s="100"/>
    </row>
    <row r="69" spans="1:44" x14ac:dyDescent="0.25">
      <c r="A69" s="214" t="s">
        <v>98</v>
      </c>
      <c r="B69" s="224">
        <v>7</v>
      </c>
      <c r="C69" s="5">
        <v>29</v>
      </c>
      <c r="D69" s="88">
        <f t="shared" si="11"/>
        <v>4.2053547216707732E-3</v>
      </c>
      <c r="E69" s="74">
        <v>11</v>
      </c>
      <c r="F69" s="5">
        <v>43</v>
      </c>
      <c r="G69" s="88">
        <f t="shared" si="12"/>
        <v>6.3759434172091164E-3</v>
      </c>
      <c r="H69" s="74">
        <v>9</v>
      </c>
      <c r="I69" s="5">
        <v>18</v>
      </c>
      <c r="J69" s="136">
        <f t="shared" si="13"/>
        <v>2.7535608896449284E-3</v>
      </c>
      <c r="K69" s="165">
        <f t="shared" si="14"/>
        <v>63.636363636363633</v>
      </c>
      <c r="L69" s="169">
        <f t="shared" si="15"/>
        <v>67.441860465116278</v>
      </c>
      <c r="M69" s="89">
        <f t="shared" si="16"/>
        <v>77.777777777777786</v>
      </c>
      <c r="N69" s="90">
        <f t="shared" si="17"/>
        <v>161.11111111111111</v>
      </c>
      <c r="O69" s="170">
        <f t="shared" si="18"/>
        <v>122.22222222222223</v>
      </c>
      <c r="P69" s="169">
        <f t="shared" si="10"/>
        <v>238.88888888888889</v>
      </c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  <c r="AG69" s="100"/>
      <c r="AH69" s="100"/>
      <c r="AI69" s="100"/>
      <c r="AJ69" s="100"/>
      <c r="AK69" s="100"/>
      <c r="AL69" s="100"/>
      <c r="AM69" s="100"/>
      <c r="AN69" s="100"/>
      <c r="AO69" s="100"/>
      <c r="AP69" s="100"/>
      <c r="AQ69" s="100"/>
      <c r="AR69" s="100"/>
    </row>
    <row r="70" spans="1:44" x14ac:dyDescent="0.25">
      <c r="A70" s="214" t="s">
        <v>99</v>
      </c>
      <c r="B70" s="224">
        <v>6</v>
      </c>
      <c r="C70" s="5">
        <v>27</v>
      </c>
      <c r="D70" s="88">
        <f t="shared" ref="D70:D82" si="19">IF($C$83&lt;&gt;0,C70/$C$83*100,0)</f>
        <v>3.9153302581072715E-3</v>
      </c>
      <c r="E70" s="74">
        <v>3</v>
      </c>
      <c r="F70" s="5">
        <v>10</v>
      </c>
      <c r="G70" s="88">
        <f t="shared" ref="G70:G78" si="20">IF($F$83&lt;&gt;0,F70/$F$83*100,0)</f>
        <v>1.4827775388858409E-3</v>
      </c>
      <c r="H70" s="74">
        <v>1</v>
      </c>
      <c r="I70" s="5">
        <v>4</v>
      </c>
      <c r="J70" s="136">
        <f t="shared" ref="J70:J78" si="21">IF($I$83&lt;&gt;0,I70/$I$83*100,0)</f>
        <v>6.1190241992109518E-4</v>
      </c>
      <c r="K70" s="165">
        <f t="shared" ref="K70:L83" si="22">IF(OR(B70&lt;&gt;0)*(E70&lt;&gt;0),B70/E70*100," ")</f>
        <v>200</v>
      </c>
      <c r="L70" s="169">
        <f t="shared" ref="L70:L80" si="23">IF(OR(C70&lt;&gt;0)*(F70&lt;&gt;0),C70/F70*100," ")</f>
        <v>270</v>
      </c>
      <c r="M70" s="89">
        <f t="shared" ref="M70:N83" si="24">IF(OR(B70&lt;&gt;0)*(H70&lt;&gt;0),B70/H70*100," ")</f>
        <v>600</v>
      </c>
      <c r="N70" s="90">
        <f t="shared" ref="N70:N80" si="25">IF(OR(C70&lt;&gt;0)*(I70&lt;&gt;0),C70/I70*100," ")</f>
        <v>675</v>
      </c>
      <c r="O70" s="170">
        <f t="shared" si="18"/>
        <v>300</v>
      </c>
      <c r="P70" s="169">
        <f t="shared" si="10"/>
        <v>250</v>
      </c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  <c r="AJ70" s="100"/>
      <c r="AK70" s="100"/>
      <c r="AL70" s="100"/>
      <c r="AM70" s="100"/>
      <c r="AN70" s="100"/>
      <c r="AO70" s="100"/>
      <c r="AP70" s="100"/>
      <c r="AQ70" s="100"/>
      <c r="AR70" s="100"/>
    </row>
    <row r="71" spans="1:44" x14ac:dyDescent="0.25">
      <c r="A71" s="214" t="s">
        <v>100</v>
      </c>
      <c r="B71" s="224">
        <v>6</v>
      </c>
      <c r="C71" s="5">
        <v>26</v>
      </c>
      <c r="D71" s="88">
        <f t="shared" si="19"/>
        <v>3.7703180263255203E-3</v>
      </c>
      <c r="E71" s="74">
        <v>4</v>
      </c>
      <c r="F71" s="5">
        <v>18</v>
      </c>
      <c r="G71" s="88">
        <f t="shared" si="20"/>
        <v>2.6689995699945139E-3</v>
      </c>
      <c r="H71" s="74">
        <v>6</v>
      </c>
      <c r="I71" s="5">
        <v>12</v>
      </c>
      <c r="J71" s="136">
        <f t="shared" si="21"/>
        <v>1.8357072597632855E-3</v>
      </c>
      <c r="K71" s="165">
        <f t="shared" si="22"/>
        <v>150</v>
      </c>
      <c r="L71" s="169">
        <f t="shared" si="23"/>
        <v>144.44444444444443</v>
      </c>
      <c r="M71" s="89">
        <f t="shared" si="24"/>
        <v>100</v>
      </c>
      <c r="N71" s="90">
        <f t="shared" si="25"/>
        <v>216.66666666666666</v>
      </c>
      <c r="O71" s="170">
        <f t="shared" ref="O71:P83" si="26">IF(OR(E71&lt;&gt;0)*(H71&lt;&gt;0),E71/H71*100," ")</f>
        <v>66.666666666666657</v>
      </c>
      <c r="P71" s="169">
        <f t="shared" ref="P71:P80" si="27">IF(OR(F71&lt;&gt;0)*(I71&lt;&gt;0),F71/I71*100," ")</f>
        <v>150</v>
      </c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100"/>
      <c r="AJ71" s="100"/>
      <c r="AK71" s="100"/>
      <c r="AL71" s="100"/>
      <c r="AM71" s="100"/>
      <c r="AN71" s="100"/>
      <c r="AO71" s="100"/>
      <c r="AP71" s="100"/>
      <c r="AQ71" s="100"/>
      <c r="AR71" s="100"/>
    </row>
    <row r="72" spans="1:44" x14ac:dyDescent="0.25">
      <c r="A72" s="214" t="s">
        <v>101</v>
      </c>
      <c r="B72" s="224">
        <v>5</v>
      </c>
      <c r="C72" s="5">
        <v>20</v>
      </c>
      <c r="D72" s="88">
        <f t="shared" si="19"/>
        <v>2.9002446356350157E-3</v>
      </c>
      <c r="E72" s="74">
        <v>8</v>
      </c>
      <c r="F72" s="5">
        <v>19</v>
      </c>
      <c r="G72" s="88">
        <f t="shared" si="20"/>
        <v>2.8172773238830978E-3</v>
      </c>
      <c r="H72" s="74">
        <v>6</v>
      </c>
      <c r="I72" s="5">
        <v>32</v>
      </c>
      <c r="J72" s="136">
        <f t="shared" si="21"/>
        <v>4.8952193593687614E-3</v>
      </c>
      <c r="K72" s="165">
        <f t="shared" si="22"/>
        <v>62.5</v>
      </c>
      <c r="L72" s="169">
        <f t="shared" si="23"/>
        <v>105.26315789473684</v>
      </c>
      <c r="M72" s="89">
        <f t="shared" si="24"/>
        <v>83.333333333333343</v>
      </c>
      <c r="N72" s="90">
        <f t="shared" si="25"/>
        <v>62.5</v>
      </c>
      <c r="O72" s="170">
        <f t="shared" si="26"/>
        <v>133.33333333333331</v>
      </c>
      <c r="P72" s="169">
        <f t="shared" si="27"/>
        <v>59.375</v>
      </c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</row>
    <row r="73" spans="1:44" ht="17.25" customHeight="1" x14ac:dyDescent="0.25">
      <c r="A73" s="214" t="s">
        <v>102</v>
      </c>
      <c r="B73" s="224">
        <v>6</v>
      </c>
      <c r="C73" s="5">
        <v>15</v>
      </c>
      <c r="D73" s="88">
        <f t="shared" si="19"/>
        <v>2.1751834767262616E-3</v>
      </c>
      <c r="E73" s="74">
        <v>26</v>
      </c>
      <c r="F73" s="5">
        <v>89</v>
      </c>
      <c r="G73" s="88">
        <f t="shared" si="20"/>
        <v>1.3196720096083985E-2</v>
      </c>
      <c r="H73" s="74">
        <v>32</v>
      </c>
      <c r="I73" s="5">
        <v>73</v>
      </c>
      <c r="J73" s="136">
        <f t="shared" si="21"/>
        <v>1.1167219163559988E-2</v>
      </c>
      <c r="K73" s="165">
        <f t="shared" si="22"/>
        <v>23.076923076923077</v>
      </c>
      <c r="L73" s="169">
        <f t="shared" si="23"/>
        <v>16.853932584269664</v>
      </c>
      <c r="M73" s="89">
        <f t="shared" si="24"/>
        <v>18.75</v>
      </c>
      <c r="N73" s="90">
        <f t="shared" si="25"/>
        <v>20.547945205479451</v>
      </c>
      <c r="O73" s="170">
        <f t="shared" si="26"/>
        <v>81.25</v>
      </c>
      <c r="P73" s="169">
        <f t="shared" si="27"/>
        <v>121.91780821917808</v>
      </c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100"/>
      <c r="AJ73" s="100"/>
      <c r="AK73" s="100"/>
      <c r="AL73" s="100"/>
      <c r="AM73" s="100"/>
      <c r="AN73" s="100"/>
      <c r="AO73" s="100"/>
      <c r="AP73" s="100"/>
      <c r="AQ73" s="100"/>
      <c r="AR73" s="100"/>
    </row>
    <row r="74" spans="1:44" ht="17.25" customHeight="1" x14ac:dyDescent="0.25">
      <c r="A74" s="214" t="s">
        <v>103</v>
      </c>
      <c r="B74" s="224">
        <v>1</v>
      </c>
      <c r="C74" s="5">
        <v>14</v>
      </c>
      <c r="D74" s="88">
        <f t="shared" si="19"/>
        <v>2.0301712449445107E-3</v>
      </c>
      <c r="E74" s="74">
        <v>3</v>
      </c>
      <c r="F74" s="5">
        <v>7</v>
      </c>
      <c r="G74" s="88">
        <f t="shared" si="20"/>
        <v>1.0379442772200887E-3</v>
      </c>
      <c r="H74" s="74">
        <v>4</v>
      </c>
      <c r="I74" s="5">
        <v>6</v>
      </c>
      <c r="J74" s="136">
        <f t="shared" si="21"/>
        <v>9.1785362988164277E-4</v>
      </c>
      <c r="K74" s="165">
        <f t="shared" si="22"/>
        <v>33.333333333333329</v>
      </c>
      <c r="L74" s="169">
        <f t="shared" si="23"/>
        <v>200</v>
      </c>
      <c r="M74" s="89">
        <f t="shared" si="24"/>
        <v>25</v>
      </c>
      <c r="N74" s="90">
        <f t="shared" si="25"/>
        <v>233.33333333333334</v>
      </c>
      <c r="O74" s="170">
        <f t="shared" si="26"/>
        <v>75</v>
      </c>
      <c r="P74" s="169">
        <f t="shared" si="27"/>
        <v>116.66666666666667</v>
      </c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  <c r="AI74" s="100"/>
      <c r="AJ74" s="100"/>
      <c r="AK74" s="100"/>
      <c r="AL74" s="100"/>
      <c r="AM74" s="100"/>
      <c r="AN74" s="100"/>
      <c r="AO74" s="100"/>
      <c r="AP74" s="100"/>
      <c r="AQ74" s="100"/>
      <c r="AR74" s="100"/>
    </row>
    <row r="75" spans="1:44" x14ac:dyDescent="0.25">
      <c r="A75" s="214" t="s">
        <v>104</v>
      </c>
      <c r="B75" s="224">
        <v>1</v>
      </c>
      <c r="C75" s="5">
        <v>9</v>
      </c>
      <c r="D75" s="88">
        <f t="shared" si="19"/>
        <v>1.305110086035757E-3</v>
      </c>
      <c r="E75" s="74">
        <v>4</v>
      </c>
      <c r="F75" s="5">
        <v>11</v>
      </c>
      <c r="G75" s="88">
        <f t="shared" si="20"/>
        <v>1.6310552927744251E-3</v>
      </c>
      <c r="H75" s="74">
        <v>1</v>
      </c>
      <c r="I75" s="5">
        <v>6</v>
      </c>
      <c r="J75" s="136">
        <f t="shared" si="21"/>
        <v>9.1785362988164277E-4</v>
      </c>
      <c r="K75" s="165">
        <f t="shared" si="22"/>
        <v>25</v>
      </c>
      <c r="L75" s="169">
        <f t="shared" si="23"/>
        <v>81.818181818181827</v>
      </c>
      <c r="M75" s="89">
        <f t="shared" si="24"/>
        <v>100</v>
      </c>
      <c r="N75" s="90">
        <f t="shared" si="25"/>
        <v>150</v>
      </c>
      <c r="O75" s="170">
        <f t="shared" si="26"/>
        <v>400</v>
      </c>
      <c r="P75" s="169">
        <f t="shared" si="27"/>
        <v>183.33333333333331</v>
      </c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</row>
    <row r="76" spans="1:44" x14ac:dyDescent="0.25">
      <c r="A76" s="214" t="s">
        <v>105</v>
      </c>
      <c r="B76" s="224">
        <v>1</v>
      </c>
      <c r="C76" s="5">
        <v>7</v>
      </c>
      <c r="D76" s="88">
        <f t="shared" si="19"/>
        <v>1.0150856224722554E-3</v>
      </c>
      <c r="E76" s="74">
        <v>3</v>
      </c>
      <c r="F76" s="5">
        <v>11</v>
      </c>
      <c r="G76" s="88">
        <f t="shared" si="20"/>
        <v>1.6310552927744251E-3</v>
      </c>
      <c r="H76" s="74">
        <v>5</v>
      </c>
      <c r="I76" s="5">
        <v>15</v>
      </c>
      <c r="J76" s="136">
        <f t="shared" si="21"/>
        <v>2.2946340747041069E-3</v>
      </c>
      <c r="K76" s="165">
        <f t="shared" si="22"/>
        <v>33.333333333333329</v>
      </c>
      <c r="L76" s="169">
        <f t="shared" si="23"/>
        <v>63.636363636363633</v>
      </c>
      <c r="M76" s="89">
        <f t="shared" si="24"/>
        <v>20</v>
      </c>
      <c r="N76" s="90">
        <f t="shared" si="25"/>
        <v>46.666666666666664</v>
      </c>
      <c r="O76" s="170">
        <f t="shared" si="26"/>
        <v>60</v>
      </c>
      <c r="P76" s="169">
        <f t="shared" si="27"/>
        <v>73.333333333333329</v>
      </c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0"/>
      <c r="AH76" s="100"/>
      <c r="AI76" s="100"/>
      <c r="AJ76" s="100"/>
      <c r="AK76" s="100"/>
      <c r="AL76" s="100"/>
      <c r="AM76" s="100"/>
      <c r="AN76" s="100"/>
      <c r="AO76" s="100"/>
      <c r="AP76" s="100"/>
      <c r="AQ76" s="100"/>
      <c r="AR76" s="100"/>
    </row>
    <row r="77" spans="1:44" x14ac:dyDescent="0.25">
      <c r="A77" s="214" t="s">
        <v>106</v>
      </c>
      <c r="B77" s="224">
        <v>2</v>
      </c>
      <c r="C77" s="5">
        <v>2</v>
      </c>
      <c r="D77" s="88">
        <f t="shared" si="19"/>
        <v>2.900244635635016E-4</v>
      </c>
      <c r="E77" s="74">
        <v>0</v>
      </c>
      <c r="F77" s="5">
        <v>0</v>
      </c>
      <c r="G77" s="88">
        <f t="shared" si="20"/>
        <v>0</v>
      </c>
      <c r="H77" s="74">
        <v>0</v>
      </c>
      <c r="I77" s="5">
        <v>0</v>
      </c>
      <c r="J77" s="136">
        <f t="shared" si="21"/>
        <v>0</v>
      </c>
      <c r="K77" s="165" t="str">
        <f t="shared" si="22"/>
        <v xml:space="preserve"> </v>
      </c>
      <c r="L77" s="169" t="str">
        <f t="shared" si="23"/>
        <v xml:space="preserve"> </v>
      </c>
      <c r="M77" s="89" t="str">
        <f t="shared" si="24"/>
        <v xml:space="preserve"> </v>
      </c>
      <c r="N77" s="90" t="str">
        <f t="shared" si="25"/>
        <v xml:space="preserve"> </v>
      </c>
      <c r="O77" s="170" t="str">
        <f t="shared" si="26"/>
        <v xml:space="preserve"> </v>
      </c>
      <c r="P77" s="169" t="str">
        <f t="shared" si="27"/>
        <v xml:space="preserve"> </v>
      </c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  <c r="AH77" s="100"/>
      <c r="AI77" s="100"/>
      <c r="AJ77" s="100"/>
      <c r="AK77" s="100"/>
      <c r="AL77" s="100"/>
      <c r="AM77" s="100"/>
      <c r="AN77" s="100"/>
      <c r="AO77" s="100"/>
      <c r="AP77" s="100"/>
      <c r="AQ77" s="100"/>
      <c r="AR77" s="100"/>
    </row>
    <row r="78" spans="1:44" ht="15.75" x14ac:dyDescent="0.25">
      <c r="A78" s="214" t="s">
        <v>107</v>
      </c>
      <c r="B78" s="226">
        <v>0</v>
      </c>
      <c r="C78" s="157">
        <v>0</v>
      </c>
      <c r="D78" s="227">
        <f t="shared" si="19"/>
        <v>0</v>
      </c>
      <c r="E78" s="132">
        <v>2</v>
      </c>
      <c r="F78" s="122">
        <v>6</v>
      </c>
      <c r="G78" s="88">
        <f t="shared" si="20"/>
        <v>8.8966652333150455E-4</v>
      </c>
      <c r="H78" s="132">
        <v>0</v>
      </c>
      <c r="I78" s="122">
        <v>0</v>
      </c>
      <c r="J78" s="117">
        <f t="shared" si="21"/>
        <v>0</v>
      </c>
      <c r="K78" s="165" t="str">
        <f t="shared" si="22"/>
        <v xml:space="preserve"> </v>
      </c>
      <c r="L78" s="169" t="str">
        <f t="shared" si="23"/>
        <v xml:space="preserve"> </v>
      </c>
      <c r="M78" s="89" t="str">
        <f t="shared" si="24"/>
        <v xml:space="preserve"> </v>
      </c>
      <c r="N78" s="90" t="str">
        <f t="shared" si="25"/>
        <v xml:space="preserve"> </v>
      </c>
      <c r="O78" s="170" t="str">
        <f t="shared" si="26"/>
        <v xml:space="preserve"> </v>
      </c>
      <c r="P78" s="169" t="str">
        <f t="shared" si="27"/>
        <v xml:space="preserve"> </v>
      </c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  <c r="AH78" s="100"/>
      <c r="AI78" s="100"/>
      <c r="AJ78" s="100"/>
      <c r="AK78" s="100"/>
      <c r="AL78" s="100"/>
      <c r="AM78" s="100"/>
      <c r="AN78" s="100"/>
      <c r="AO78" s="100"/>
      <c r="AP78" s="100"/>
      <c r="AQ78" s="100"/>
      <c r="AR78" s="100"/>
    </row>
    <row r="79" spans="1:44" x14ac:dyDescent="0.25">
      <c r="A79" s="214" t="s">
        <v>108</v>
      </c>
      <c r="B79" s="228">
        <v>0</v>
      </c>
      <c r="C79" s="4">
        <v>0</v>
      </c>
      <c r="D79" s="88">
        <f t="shared" si="19"/>
        <v>0</v>
      </c>
      <c r="E79" s="128">
        <v>0</v>
      </c>
      <c r="F79" s="4">
        <v>0</v>
      </c>
      <c r="G79" s="88">
        <f t="shared" ref="G79:G80" si="28">IF($F$83&lt;&gt;0,F79/$F$83*100,0)</f>
        <v>0</v>
      </c>
      <c r="H79" s="128">
        <v>0</v>
      </c>
      <c r="I79" s="4">
        <v>0</v>
      </c>
      <c r="J79" s="117">
        <f t="shared" ref="J79:J80" si="29">IF($I$83&lt;&gt;0,I79/$I$83*100,0)</f>
        <v>0</v>
      </c>
      <c r="K79" s="165" t="str">
        <f t="shared" si="22"/>
        <v xml:space="preserve"> </v>
      </c>
      <c r="L79" s="169" t="str">
        <f t="shared" si="23"/>
        <v xml:space="preserve"> </v>
      </c>
      <c r="M79" s="89" t="str">
        <f t="shared" si="24"/>
        <v xml:space="preserve"> </v>
      </c>
      <c r="N79" s="90" t="str">
        <f t="shared" si="25"/>
        <v xml:space="preserve"> </v>
      </c>
      <c r="O79" s="170" t="str">
        <f t="shared" si="26"/>
        <v xml:space="preserve"> </v>
      </c>
      <c r="P79" s="169" t="str">
        <f t="shared" si="27"/>
        <v xml:space="preserve"> </v>
      </c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100"/>
      <c r="AC79" s="100"/>
      <c r="AD79" s="100"/>
      <c r="AE79" s="100"/>
      <c r="AF79" s="100"/>
      <c r="AG79" s="100"/>
      <c r="AH79" s="100"/>
      <c r="AI79" s="100"/>
      <c r="AJ79" s="100"/>
      <c r="AK79" s="100"/>
      <c r="AL79" s="100"/>
      <c r="AM79" s="100"/>
      <c r="AN79" s="100"/>
      <c r="AO79" s="100"/>
      <c r="AP79" s="100"/>
      <c r="AQ79" s="100"/>
      <c r="AR79" s="100"/>
    </row>
    <row r="80" spans="1:44" ht="15.75" thickBot="1" x14ac:dyDescent="0.3">
      <c r="A80" s="214" t="s">
        <v>109</v>
      </c>
      <c r="B80" s="229">
        <v>0</v>
      </c>
      <c r="C80" s="140">
        <v>0</v>
      </c>
      <c r="D80" s="133">
        <f t="shared" si="19"/>
        <v>0</v>
      </c>
      <c r="E80" s="128">
        <v>0</v>
      </c>
      <c r="F80" s="4">
        <v>0</v>
      </c>
      <c r="G80" s="133">
        <f t="shared" si="28"/>
        <v>0</v>
      </c>
      <c r="H80" s="129">
        <v>2</v>
      </c>
      <c r="I80" s="125">
        <v>20</v>
      </c>
      <c r="J80" s="131">
        <f t="shared" si="29"/>
        <v>3.0595120996054757E-3</v>
      </c>
      <c r="K80" s="165" t="str">
        <f t="shared" si="22"/>
        <v xml:space="preserve"> </v>
      </c>
      <c r="L80" s="169" t="str">
        <f t="shared" si="23"/>
        <v xml:space="preserve"> </v>
      </c>
      <c r="M80" s="163" t="str">
        <f t="shared" si="24"/>
        <v xml:space="preserve"> </v>
      </c>
      <c r="N80" s="90" t="str">
        <f t="shared" si="25"/>
        <v xml:space="preserve"> </v>
      </c>
      <c r="O80" s="170" t="str">
        <f t="shared" si="26"/>
        <v xml:space="preserve"> </v>
      </c>
      <c r="P80" s="169" t="str">
        <f t="shared" si="27"/>
        <v xml:space="preserve"> </v>
      </c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  <c r="AC80" s="100"/>
      <c r="AD80" s="100"/>
      <c r="AE80" s="100"/>
      <c r="AF80" s="100"/>
      <c r="AG80" s="100"/>
      <c r="AH80" s="100"/>
      <c r="AI80" s="100"/>
      <c r="AJ80" s="100"/>
      <c r="AK80" s="100"/>
      <c r="AL80" s="100"/>
      <c r="AM80" s="100"/>
      <c r="AN80" s="100"/>
      <c r="AO80" s="100"/>
      <c r="AP80" s="100"/>
      <c r="AQ80" s="100"/>
      <c r="AR80" s="100"/>
    </row>
    <row r="81" spans="1:44" ht="16.5" thickBot="1" x14ac:dyDescent="0.3">
      <c r="A81" s="216" t="s">
        <v>23</v>
      </c>
      <c r="B81" s="230">
        <f>SUM(B6:B80)-B10</f>
        <v>109848</v>
      </c>
      <c r="C81" s="231">
        <f>SUM(C6:C80)-C10</f>
        <v>635895</v>
      </c>
      <c r="D81" s="232">
        <f t="shared" si="19"/>
        <v>92.212553128856428</v>
      </c>
      <c r="E81" s="217">
        <f>SUM(E6:E80)-E10</f>
        <v>105081</v>
      </c>
      <c r="F81" s="210">
        <f>SUM(F6:F80)-F10</f>
        <v>621770</v>
      </c>
      <c r="G81" s="151">
        <f>IF($F$83&lt;&gt;0,F81/$F$83*100,0)</f>
        <v>92.194659035304937</v>
      </c>
      <c r="H81" s="130">
        <f>SUM(H6:H80)-H10</f>
        <v>99473</v>
      </c>
      <c r="I81" s="126">
        <f>SUM(I6:I80)-I10</f>
        <v>605447</v>
      </c>
      <c r="J81" s="152">
        <f>IF($I$83&lt;&gt;0,I81/$I$83*100,0)</f>
        <v>92.618621108491823</v>
      </c>
      <c r="K81" s="138">
        <f t="shared" si="22"/>
        <v>104.53650041396637</v>
      </c>
      <c r="L81" s="127">
        <f t="shared" si="22"/>
        <v>102.27174035415025</v>
      </c>
      <c r="M81" s="137">
        <f t="shared" si="24"/>
        <v>110.42996592040051</v>
      </c>
      <c r="N81" s="139">
        <f t="shared" si="24"/>
        <v>105.02901162281752</v>
      </c>
      <c r="O81" s="138">
        <f t="shared" si="26"/>
        <v>105.63771073557649</v>
      </c>
      <c r="P81" s="127">
        <f t="shared" si="26"/>
        <v>102.69602459009623</v>
      </c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0"/>
      <c r="AH81" s="100"/>
      <c r="AI81" s="100"/>
      <c r="AJ81" s="100"/>
      <c r="AK81" s="100"/>
      <c r="AL81" s="100"/>
      <c r="AM81" s="100"/>
      <c r="AN81" s="100"/>
      <c r="AO81" s="100"/>
      <c r="AP81" s="100"/>
      <c r="AQ81" s="100"/>
      <c r="AR81" s="100"/>
    </row>
    <row r="82" spans="1:44" ht="15.75" x14ac:dyDescent="0.25">
      <c r="A82" s="107" t="s">
        <v>24</v>
      </c>
      <c r="B82" s="218">
        <f>B10</f>
        <v>13093</v>
      </c>
      <c r="C82" s="219">
        <f>C10</f>
        <v>53702</v>
      </c>
      <c r="D82" s="220">
        <f t="shared" si="19"/>
        <v>7.7874468711435814</v>
      </c>
      <c r="E82" s="134">
        <f>E10</f>
        <v>12526</v>
      </c>
      <c r="F82" s="106">
        <f>F10</f>
        <v>52640</v>
      </c>
      <c r="G82" s="155">
        <f>IF($F$83&lt;&gt;0,F82/$F$83*100,0)</f>
        <v>7.8053409646950662</v>
      </c>
      <c r="H82" s="153">
        <f>H10</f>
        <v>11521</v>
      </c>
      <c r="I82" s="154">
        <f>I10</f>
        <v>48252</v>
      </c>
      <c r="J82" s="156">
        <f>IF($I$83&lt;&gt;0,I82/$I$83*100,0)</f>
        <v>7.3813788915081711</v>
      </c>
      <c r="K82" s="91">
        <f t="shared" si="22"/>
        <v>104.52658470381606</v>
      </c>
      <c r="L82" s="92">
        <f t="shared" si="22"/>
        <v>102.01747720364742</v>
      </c>
      <c r="M82" s="93">
        <f t="shared" si="24"/>
        <v>113.64464890200503</v>
      </c>
      <c r="N82" s="112">
        <f t="shared" si="24"/>
        <v>111.29486860648264</v>
      </c>
      <c r="O82" s="91">
        <f t="shared" si="26"/>
        <v>108.72320111101467</v>
      </c>
      <c r="P82" s="92">
        <f t="shared" si="26"/>
        <v>109.09392356793501</v>
      </c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</row>
    <row r="83" spans="1:44" ht="16.5" thickBot="1" x14ac:dyDescent="0.3">
      <c r="A83" s="108" t="s">
        <v>17</v>
      </c>
      <c r="B83" s="142">
        <f>B81+B82</f>
        <v>122941</v>
      </c>
      <c r="C83" s="143">
        <f>C81+C82</f>
        <v>689597</v>
      </c>
      <c r="D83" s="144">
        <f>D81+D82</f>
        <v>100.00000000000001</v>
      </c>
      <c r="E83" s="145">
        <f>SUM(E81:E82)</f>
        <v>117607</v>
      </c>
      <c r="F83" s="143">
        <f>SUM(F81:F82)</f>
        <v>674410</v>
      </c>
      <c r="G83" s="146">
        <f>G81+G82</f>
        <v>100</v>
      </c>
      <c r="H83" s="142">
        <f>SUM(H81:H82)</f>
        <v>110994</v>
      </c>
      <c r="I83" s="143">
        <f>SUM(I81:I82)</f>
        <v>653699</v>
      </c>
      <c r="J83" s="144">
        <f>J81+J82</f>
        <v>100</v>
      </c>
      <c r="K83" s="148">
        <f t="shared" si="22"/>
        <v>104.53544431879054</v>
      </c>
      <c r="L83" s="149">
        <f t="shared" si="22"/>
        <v>102.25189424830592</v>
      </c>
      <c r="M83" s="150">
        <f t="shared" si="24"/>
        <v>110.76364488170532</v>
      </c>
      <c r="N83" s="147">
        <f t="shared" si="24"/>
        <v>105.49151826758188</v>
      </c>
      <c r="O83" s="148">
        <f t="shared" si="26"/>
        <v>105.95797971061498</v>
      </c>
      <c r="P83" s="149">
        <f t="shared" si="26"/>
        <v>103.16827775474644</v>
      </c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  <c r="AH83" s="100"/>
      <c r="AI83" s="100"/>
      <c r="AJ83" s="100"/>
      <c r="AK83" s="100"/>
      <c r="AL83" s="100"/>
      <c r="AM83" s="100"/>
      <c r="AN83" s="100"/>
      <c r="AO83" s="100"/>
      <c r="AP83" s="100"/>
      <c r="AQ83" s="100"/>
      <c r="AR83" s="100"/>
    </row>
    <row r="84" spans="1:44" x14ac:dyDescent="0.25">
      <c r="A84" s="100"/>
      <c r="B84" s="124"/>
      <c r="C84" s="124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  <c r="AH84" s="100"/>
      <c r="AI84" s="100"/>
      <c r="AJ84" s="100"/>
      <c r="AK84" s="100"/>
      <c r="AL84" s="100"/>
      <c r="AM84" s="100"/>
      <c r="AN84" s="100"/>
      <c r="AO84" s="100"/>
      <c r="AP84" s="100"/>
      <c r="AQ84" s="100"/>
      <c r="AR84" s="100"/>
    </row>
    <row r="85" spans="1:44" x14ac:dyDescent="0.25">
      <c r="A85" s="100"/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  <c r="AH85" s="100"/>
      <c r="AI85" s="100"/>
      <c r="AJ85" s="100"/>
      <c r="AK85" s="100"/>
      <c r="AL85" s="100"/>
      <c r="AM85" s="100"/>
      <c r="AN85" s="100"/>
      <c r="AO85" s="100"/>
      <c r="AP85" s="100"/>
      <c r="AQ85" s="100"/>
      <c r="AR85" s="100"/>
    </row>
    <row r="86" spans="1:44" x14ac:dyDescent="0.25">
      <c r="A86" s="100"/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  <c r="AC86" s="100"/>
      <c r="AD86" s="100"/>
      <c r="AE86" s="100"/>
      <c r="AF86" s="100"/>
      <c r="AG86" s="100"/>
      <c r="AH86" s="100"/>
      <c r="AI86" s="100"/>
      <c r="AJ86" s="100"/>
      <c r="AK86" s="100"/>
      <c r="AL86" s="100"/>
      <c r="AM86" s="100"/>
      <c r="AN86" s="100"/>
      <c r="AO86" s="100"/>
      <c r="AP86" s="100"/>
      <c r="AQ86" s="100"/>
      <c r="AR86" s="100"/>
    </row>
    <row r="87" spans="1:44" x14ac:dyDescent="0.25">
      <c r="A87" s="100"/>
      <c r="B87" s="100"/>
      <c r="C87" s="123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100"/>
      <c r="AH87" s="100"/>
      <c r="AI87" s="100"/>
      <c r="AJ87" s="100"/>
      <c r="AK87" s="100"/>
      <c r="AL87" s="100"/>
      <c r="AM87" s="100"/>
      <c r="AN87" s="100"/>
      <c r="AO87" s="100"/>
      <c r="AP87" s="100"/>
      <c r="AQ87" s="100"/>
      <c r="AR87" s="100"/>
    </row>
    <row r="88" spans="1:44" x14ac:dyDescent="0.25">
      <c r="A88" s="100"/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  <c r="AH88" s="100"/>
      <c r="AI88" s="100"/>
      <c r="AJ88" s="100"/>
      <c r="AK88" s="100"/>
      <c r="AL88" s="100"/>
      <c r="AM88" s="100"/>
      <c r="AN88" s="100"/>
      <c r="AO88" s="100"/>
      <c r="AP88" s="100"/>
      <c r="AQ88" s="100"/>
      <c r="AR88" s="100"/>
    </row>
    <row r="89" spans="1:44" x14ac:dyDescent="0.25">
      <c r="A89" s="100"/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  <c r="AH89" s="100"/>
      <c r="AI89" s="100"/>
      <c r="AJ89" s="100"/>
      <c r="AK89" s="100"/>
      <c r="AL89" s="100"/>
      <c r="AM89" s="100"/>
      <c r="AN89" s="100"/>
      <c r="AO89" s="100"/>
      <c r="AP89" s="100"/>
      <c r="AQ89" s="100"/>
      <c r="AR89" s="100"/>
    </row>
    <row r="90" spans="1:44" x14ac:dyDescent="0.25">
      <c r="A90" s="100"/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  <c r="AC90" s="100"/>
      <c r="AD90" s="100"/>
      <c r="AE90" s="100"/>
      <c r="AF90" s="100"/>
      <c r="AG90" s="100"/>
      <c r="AH90" s="100"/>
      <c r="AI90" s="100"/>
      <c r="AJ90" s="100"/>
      <c r="AK90" s="100"/>
      <c r="AL90" s="100"/>
      <c r="AM90" s="100"/>
      <c r="AN90" s="100"/>
      <c r="AO90" s="100"/>
      <c r="AP90" s="100"/>
      <c r="AQ90" s="100"/>
      <c r="AR90" s="100"/>
    </row>
    <row r="91" spans="1:44" x14ac:dyDescent="0.25">
      <c r="A91" s="100"/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  <c r="AC91" s="100"/>
      <c r="AD91" s="100"/>
      <c r="AE91" s="100"/>
      <c r="AF91" s="100"/>
      <c r="AG91" s="100"/>
      <c r="AH91" s="100"/>
      <c r="AI91" s="100"/>
      <c r="AJ91" s="100"/>
      <c r="AK91" s="100"/>
      <c r="AL91" s="100"/>
      <c r="AM91" s="100"/>
      <c r="AN91" s="100"/>
      <c r="AO91" s="100"/>
      <c r="AP91" s="100"/>
      <c r="AQ91" s="100"/>
      <c r="AR91" s="100"/>
    </row>
    <row r="92" spans="1:44" x14ac:dyDescent="0.25">
      <c r="A92" s="100"/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  <c r="AH92" s="100"/>
      <c r="AI92" s="100"/>
      <c r="AJ92" s="100"/>
      <c r="AK92" s="100"/>
      <c r="AL92" s="100"/>
      <c r="AM92" s="100"/>
      <c r="AN92" s="100"/>
      <c r="AO92" s="100"/>
      <c r="AP92" s="100"/>
      <c r="AQ92" s="100"/>
      <c r="AR92" s="100"/>
    </row>
    <row r="93" spans="1:44" x14ac:dyDescent="0.25">
      <c r="A93" s="100"/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  <c r="AH93" s="100"/>
      <c r="AI93" s="100"/>
      <c r="AJ93" s="100"/>
      <c r="AK93" s="100"/>
      <c r="AL93" s="100"/>
      <c r="AM93" s="100"/>
      <c r="AN93" s="100"/>
      <c r="AO93" s="100"/>
      <c r="AP93" s="100"/>
      <c r="AQ93" s="100"/>
      <c r="AR93" s="100"/>
    </row>
    <row r="94" spans="1:44" x14ac:dyDescent="0.25">
      <c r="A94" s="100"/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  <c r="AO94" s="100"/>
      <c r="AP94" s="100"/>
      <c r="AQ94" s="100"/>
      <c r="AR94" s="100"/>
    </row>
    <row r="95" spans="1:44" x14ac:dyDescent="0.25">
      <c r="A95" s="100"/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00"/>
      <c r="AO95" s="100"/>
      <c r="AP95" s="100"/>
      <c r="AQ95" s="100"/>
      <c r="AR95" s="100"/>
    </row>
    <row r="96" spans="1:44" x14ac:dyDescent="0.25">
      <c r="A96" s="100"/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  <c r="AO96" s="100"/>
      <c r="AP96" s="100"/>
      <c r="AQ96" s="100"/>
      <c r="AR96" s="100"/>
    </row>
    <row r="97" spans="1:44" x14ac:dyDescent="0.25">
      <c r="A97" s="100"/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0"/>
      <c r="AH97" s="100"/>
      <c r="AI97" s="100"/>
      <c r="AJ97" s="100"/>
      <c r="AK97" s="100"/>
      <c r="AL97" s="100"/>
      <c r="AM97" s="100"/>
      <c r="AN97" s="100"/>
      <c r="AO97" s="100"/>
      <c r="AP97" s="100"/>
      <c r="AQ97" s="100"/>
      <c r="AR97" s="100"/>
    </row>
    <row r="98" spans="1:44" x14ac:dyDescent="0.25">
      <c r="A98" s="100"/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  <c r="AC98" s="100"/>
      <c r="AD98" s="100"/>
      <c r="AE98" s="100"/>
      <c r="AF98" s="100"/>
      <c r="AG98" s="100"/>
      <c r="AH98" s="100"/>
      <c r="AI98" s="100"/>
      <c r="AJ98" s="100"/>
      <c r="AK98" s="100"/>
      <c r="AL98" s="100"/>
      <c r="AM98" s="100"/>
      <c r="AN98" s="100"/>
      <c r="AO98" s="100"/>
      <c r="AP98" s="100"/>
      <c r="AQ98" s="100"/>
      <c r="AR98" s="100"/>
    </row>
    <row r="99" spans="1:44" x14ac:dyDescent="0.25">
      <c r="A99" s="100"/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  <c r="AC99" s="100"/>
      <c r="AD99" s="100"/>
      <c r="AE99" s="100"/>
      <c r="AF99" s="100"/>
      <c r="AG99" s="100"/>
      <c r="AH99" s="100"/>
      <c r="AI99" s="100"/>
      <c r="AJ99" s="100"/>
      <c r="AK99" s="100"/>
      <c r="AL99" s="100"/>
      <c r="AM99" s="100"/>
      <c r="AN99" s="100"/>
      <c r="AO99" s="100"/>
      <c r="AP99" s="100"/>
      <c r="AQ99" s="100"/>
      <c r="AR99" s="100"/>
    </row>
    <row r="100" spans="1:44" x14ac:dyDescent="0.25">
      <c r="A100" s="100"/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  <c r="AI100" s="100"/>
      <c r="AJ100" s="100"/>
      <c r="AK100" s="100"/>
      <c r="AL100" s="100"/>
      <c r="AM100" s="100"/>
      <c r="AN100" s="100"/>
      <c r="AO100" s="100"/>
      <c r="AP100" s="100"/>
      <c r="AQ100" s="100"/>
      <c r="AR100" s="100"/>
    </row>
    <row r="101" spans="1:44" x14ac:dyDescent="0.25">
      <c r="A101" s="100"/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  <c r="AH101" s="100"/>
      <c r="AI101" s="100"/>
      <c r="AJ101" s="100"/>
      <c r="AK101" s="100"/>
      <c r="AL101" s="100"/>
      <c r="AM101" s="100"/>
      <c r="AN101" s="100"/>
      <c r="AO101" s="100"/>
      <c r="AP101" s="100"/>
      <c r="AQ101" s="100"/>
      <c r="AR101" s="100"/>
    </row>
    <row r="102" spans="1:44" x14ac:dyDescent="0.25">
      <c r="A102" s="100"/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  <c r="AI102" s="100"/>
      <c r="AJ102" s="100"/>
      <c r="AK102" s="100"/>
      <c r="AL102" s="100"/>
      <c r="AM102" s="100"/>
      <c r="AN102" s="100"/>
      <c r="AO102" s="100"/>
      <c r="AP102" s="100"/>
      <c r="AQ102" s="100"/>
      <c r="AR102" s="100"/>
    </row>
    <row r="103" spans="1:44" x14ac:dyDescent="0.25">
      <c r="A103" s="100"/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  <c r="AI103" s="100"/>
      <c r="AJ103" s="100"/>
      <c r="AK103" s="100"/>
      <c r="AL103" s="100"/>
      <c r="AM103" s="100"/>
      <c r="AN103" s="100"/>
      <c r="AO103" s="100"/>
      <c r="AP103" s="100"/>
      <c r="AQ103" s="100"/>
      <c r="AR103" s="100"/>
    </row>
    <row r="104" spans="1:44" x14ac:dyDescent="0.25">
      <c r="A104" s="100"/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0"/>
      <c r="AH104" s="100"/>
      <c r="AI104" s="100"/>
      <c r="AJ104" s="100"/>
      <c r="AK104" s="100"/>
      <c r="AL104" s="100"/>
      <c r="AM104" s="100"/>
      <c r="AN104" s="100"/>
      <c r="AO104" s="100"/>
      <c r="AP104" s="100"/>
      <c r="AQ104" s="100"/>
      <c r="AR104" s="100"/>
    </row>
    <row r="105" spans="1:44" x14ac:dyDescent="0.25">
      <c r="A105" s="100"/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0"/>
      <c r="AH105" s="100"/>
      <c r="AI105" s="100"/>
      <c r="AJ105" s="100"/>
      <c r="AK105" s="100"/>
      <c r="AL105" s="100"/>
      <c r="AM105" s="100"/>
      <c r="AN105" s="100"/>
      <c r="AO105" s="100"/>
      <c r="AP105" s="100"/>
      <c r="AQ105" s="100"/>
      <c r="AR105" s="100"/>
    </row>
    <row r="106" spans="1:44" x14ac:dyDescent="0.25">
      <c r="A106" s="100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  <c r="AH106" s="100"/>
      <c r="AI106" s="100"/>
      <c r="AJ106" s="100"/>
      <c r="AK106" s="100"/>
      <c r="AL106" s="100"/>
      <c r="AM106" s="100"/>
      <c r="AN106" s="100"/>
      <c r="AO106" s="100"/>
      <c r="AP106" s="100"/>
      <c r="AQ106" s="100"/>
      <c r="AR106" s="100"/>
    </row>
    <row r="107" spans="1:44" x14ac:dyDescent="0.25">
      <c r="A107" s="100"/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0"/>
      <c r="AH107" s="100"/>
      <c r="AI107" s="100"/>
      <c r="AJ107" s="100"/>
      <c r="AK107" s="100"/>
      <c r="AL107" s="100"/>
      <c r="AM107" s="100"/>
      <c r="AN107" s="100"/>
      <c r="AO107" s="100"/>
      <c r="AP107" s="100"/>
      <c r="AQ107" s="100"/>
      <c r="AR107" s="100"/>
    </row>
    <row r="108" spans="1:44" x14ac:dyDescent="0.25">
      <c r="A108" s="100"/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  <c r="AJ108" s="100"/>
      <c r="AK108" s="100"/>
      <c r="AL108" s="100"/>
      <c r="AM108" s="100"/>
      <c r="AN108" s="100"/>
      <c r="AO108" s="100"/>
      <c r="AP108" s="100"/>
      <c r="AQ108" s="100"/>
      <c r="AR108" s="100"/>
    </row>
  </sheetData>
  <mergeCells count="8">
    <mergeCell ref="A1:P3"/>
    <mergeCell ref="B4:D4"/>
    <mergeCell ref="E4:G4"/>
    <mergeCell ref="H4:J4"/>
    <mergeCell ref="K4:L4"/>
    <mergeCell ref="M4:N4"/>
    <mergeCell ref="O4:P4"/>
    <mergeCell ref="A4:A5"/>
  </mergeCells>
  <pageMargins left="0.25" right="0.25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1C7E8CA59E664AA18976A99ADE101D" ma:contentTypeVersion="4" ma:contentTypeDescription="Stvaranje novog dokumenta." ma:contentTypeScope="" ma:versionID="da2a6337361b7aaf5b31fd205a1598fc">
  <xsd:schema xmlns:xsd="http://www.w3.org/2001/XMLSchema" xmlns:xs="http://www.w3.org/2001/XMLSchema" xmlns:p="http://schemas.microsoft.com/office/2006/metadata/properties" xmlns:ns3="222be194-551f-45fb-b3b7-e68d1d89e47e" targetNamespace="http://schemas.microsoft.com/office/2006/metadata/properties" ma:root="true" ma:fieldsID="5879afd19be030a286848eda9556144f" ns3:_="">
    <xsd:import namespace="222be194-551f-45fb-b3b7-e68d1d89e4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2be194-551f-45fb-b3b7-e68d1d89e4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034D70-8565-4025-ADB0-231A7A6942B8}">
  <ds:schemaRefs>
    <ds:schemaRef ds:uri="http://purl.org/dc/elements/1.1/"/>
    <ds:schemaRef ds:uri="http://schemas.openxmlformats.org/package/2006/metadata/core-properties"/>
    <ds:schemaRef ds:uri="http://www.w3.org/XML/1998/namespace"/>
    <ds:schemaRef ds:uri="222be194-551f-45fb-b3b7-e68d1d89e47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7D37EBD-231B-4C5D-B937-2C073130F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49ADE1-38F9-489C-B0E7-74E839A2A3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2be194-551f-45fb-b3b7-e68d1d89e4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 </vt:lpstr>
      <vt:lpstr>Po kapacitetima</vt:lpstr>
      <vt:lpstr>Po zemljama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tzm-pult</dc:creator>
  <cp:lastModifiedBy>VisitMalinska-info</cp:lastModifiedBy>
  <cp:lastPrinted>2021-02-09T12:54:05Z</cp:lastPrinted>
  <dcterms:created xsi:type="dcterms:W3CDTF">2017-12-29T23:50:53Z</dcterms:created>
  <dcterms:modified xsi:type="dcterms:W3CDTF">2026-10-06T06:35:28Z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0x010100211C7E8CA59E664AA18976A99ADE101D</vt:lpwstr>
  </property>
</Properties>
</file>