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Z-Malinska-3\Documents\STATISTIKA\"/>
    </mc:Choice>
  </mc:AlternateContent>
  <xr:revisionPtr revIDLastSave="0" documentId="8_{52D39EAB-E730-466A-898C-8A70205F0922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 " sheetId="2" r:id="rId1"/>
    <sheet name="Po kapacitetima" sheetId="3" r:id="rId2"/>
    <sheet name="Po zemljama" sheetId="5" r:id="rId3"/>
  </sheets>
  <externalReferences>
    <externalReference r:id="rId4"/>
  </externalReferences>
  <definedNames>
    <definedName name="rng_troskovi20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3" l="1"/>
  <c r="I82" i="5" l="1"/>
  <c r="I81" i="5"/>
  <c r="H82" i="5"/>
  <c r="H81" i="5"/>
  <c r="F82" i="5"/>
  <c r="F81" i="5"/>
  <c r="E82" i="5"/>
  <c r="E81" i="5"/>
  <c r="C82" i="5"/>
  <c r="C81" i="5"/>
  <c r="B82" i="5"/>
  <c r="B81" i="5"/>
  <c r="D39" i="3"/>
  <c r="I18" i="3"/>
  <c r="E18" i="3"/>
  <c r="E38" i="3"/>
  <c r="I37" i="3"/>
  <c r="H39" i="3"/>
  <c r="I36" i="3"/>
  <c r="E83" i="5" l="1"/>
  <c r="O82" i="5"/>
  <c r="M82" i="5"/>
  <c r="D27" i="3"/>
  <c r="H15" i="3"/>
  <c r="E26" i="3"/>
  <c r="M12" i="3"/>
  <c r="P12" i="3"/>
  <c r="O12" i="3"/>
  <c r="N12" i="3"/>
  <c r="L26" i="3"/>
  <c r="I83" i="5" l="1"/>
  <c r="J81" i="5" s="1"/>
  <c r="N82" i="5"/>
  <c r="P82" i="5"/>
  <c r="C83" i="5"/>
  <c r="D82" i="5" s="1"/>
  <c r="B83" i="5"/>
  <c r="K83" i="5" s="1"/>
  <c r="H83" i="5"/>
  <c r="O83" i="5" s="1"/>
  <c r="P81" i="5"/>
  <c r="F83" i="5"/>
  <c r="N81" i="5"/>
  <c r="K82" i="5"/>
  <c r="O81" i="5"/>
  <c r="L82" i="5"/>
  <c r="K81" i="5"/>
  <c r="L81" i="5"/>
  <c r="M81" i="5"/>
  <c r="I12" i="3"/>
  <c r="I14" i="3"/>
  <c r="E14" i="3"/>
  <c r="E12" i="3"/>
  <c r="E20" i="3"/>
  <c r="I20" i="3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15" i="5"/>
  <c r="O24" i="3"/>
  <c r="N24" i="3"/>
  <c r="M24" i="3"/>
  <c r="L15" i="3"/>
  <c r="L14" i="3"/>
  <c r="L13" i="3"/>
  <c r="E37" i="3"/>
  <c r="E25" i="3"/>
  <c r="G27" i="3"/>
  <c r="J82" i="5" l="1"/>
  <c r="J83" i="5" s="1"/>
  <c r="D81" i="5"/>
  <c r="D83" i="5" s="1"/>
  <c r="N83" i="5"/>
  <c r="M83" i="5"/>
  <c r="P83" i="5"/>
  <c r="G82" i="5"/>
  <c r="G81" i="5"/>
  <c r="L83" i="5"/>
  <c r="K6" i="5"/>
  <c r="L6" i="5"/>
  <c r="M6" i="5"/>
  <c r="N6" i="5"/>
  <c r="O6" i="5"/>
  <c r="P6" i="5"/>
  <c r="Q6" i="5"/>
  <c r="M7" i="5"/>
  <c r="N7" i="5"/>
  <c r="Q7" i="5"/>
  <c r="G83" i="5" l="1"/>
  <c r="J6" i="5" l="1"/>
  <c r="J7" i="5"/>
  <c r="I25" i="3"/>
  <c r="G6" i="5" l="1"/>
  <c r="G7" i="5"/>
  <c r="E6" i="3"/>
  <c r="Q14" i="5" l="1"/>
  <c r="Q13" i="5"/>
  <c r="Q12" i="5"/>
  <c r="Q11" i="5"/>
  <c r="Q10" i="5"/>
  <c r="Q9" i="5"/>
  <c r="Q8" i="5"/>
  <c r="Q5" i="5"/>
  <c r="D6" i="5" l="1"/>
  <c r="D7" i="5"/>
  <c r="R6" i="5" s="1"/>
  <c r="D19" i="5"/>
  <c r="D11" i="5" l="1"/>
  <c r="D14" i="5"/>
  <c r="D8" i="5"/>
  <c r="R7" i="5" s="1"/>
  <c r="M80" i="5"/>
  <c r="J79" i="5"/>
  <c r="J80" i="5"/>
  <c r="D79" i="5"/>
  <c r="D80" i="5"/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D78" i="5"/>
  <c r="D9" i="5"/>
  <c r="D10" i="5"/>
  <c r="D12" i="5"/>
  <c r="D13" i="5"/>
  <c r="D15" i="5"/>
  <c r="D16" i="5"/>
  <c r="D17" i="5"/>
  <c r="D18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7" i="5"/>
  <c r="D76" i="5"/>
  <c r="D75" i="5"/>
  <c r="G21" i="3" l="1"/>
  <c r="E19" i="3"/>
  <c r="G39" i="5" l="1"/>
  <c r="G8" i="5"/>
  <c r="G38" i="5"/>
  <c r="G73" i="5"/>
  <c r="G41" i="5"/>
  <c r="G11" i="5"/>
  <c r="G75" i="5"/>
  <c r="G32" i="5"/>
  <c r="G15" i="5"/>
  <c r="G31" i="5"/>
  <c r="G69" i="5"/>
  <c r="G37" i="5"/>
  <c r="G67" i="5"/>
  <c r="G78" i="5"/>
  <c r="G34" i="5"/>
  <c r="G76" i="5"/>
  <c r="G14" i="5"/>
  <c r="G71" i="5"/>
  <c r="G74" i="5"/>
  <c r="G57" i="5"/>
  <c r="G25" i="5"/>
  <c r="G43" i="5"/>
  <c r="G58" i="5"/>
  <c r="G22" i="5"/>
  <c r="G64" i="5"/>
  <c r="G63" i="5"/>
  <c r="G66" i="5"/>
  <c r="G53" i="5"/>
  <c r="G21" i="5"/>
  <c r="G35" i="5"/>
  <c r="G54" i="5"/>
  <c r="G17" i="5"/>
  <c r="G48" i="5"/>
  <c r="G60" i="5"/>
  <c r="G44" i="5"/>
  <c r="G28" i="5"/>
  <c r="G9" i="5"/>
  <c r="G23" i="5"/>
  <c r="G49" i="5"/>
  <c r="G59" i="5"/>
  <c r="G27" i="5"/>
  <c r="G70" i="5"/>
  <c r="G50" i="5"/>
  <c r="G30" i="5"/>
  <c r="G12" i="5"/>
  <c r="G72" i="5"/>
  <c r="G56" i="5"/>
  <c r="G40" i="5"/>
  <c r="G24" i="5"/>
  <c r="G80" i="5"/>
  <c r="G79" i="5"/>
  <c r="G19" i="5"/>
  <c r="G55" i="5"/>
  <c r="G46" i="5"/>
  <c r="G65" i="5"/>
  <c r="G33" i="5"/>
  <c r="G16" i="5"/>
  <c r="G47" i="5"/>
  <c r="G13" i="5"/>
  <c r="G77" i="5"/>
  <c r="G61" i="5"/>
  <c r="G45" i="5"/>
  <c r="G29" i="5"/>
  <c r="G10" i="5"/>
  <c r="G51" i="5"/>
  <c r="G18" i="5"/>
  <c r="G62" i="5"/>
  <c r="G42" i="5"/>
  <c r="G26" i="5"/>
  <c r="G68" i="5"/>
  <c r="G52" i="5"/>
  <c r="G36" i="5"/>
  <c r="G20" i="5"/>
  <c r="N8" i="5"/>
  <c r="N9" i="5"/>
  <c r="N10" i="5"/>
  <c r="N11" i="5"/>
  <c r="N12" i="5"/>
  <c r="N13" i="5"/>
  <c r="N14" i="5"/>
  <c r="N15" i="5"/>
  <c r="M8" i="5"/>
  <c r="M9" i="5"/>
  <c r="M10" i="5"/>
  <c r="M11" i="5"/>
  <c r="M12" i="5"/>
  <c r="M13" i="5"/>
  <c r="M14" i="5"/>
  <c r="R5" i="5"/>
  <c r="R8" i="5"/>
  <c r="R9" i="5"/>
  <c r="R10" i="5"/>
  <c r="R11" i="5"/>
  <c r="R12" i="5"/>
  <c r="R13" i="5"/>
  <c r="R14" i="5"/>
  <c r="I38" i="3" l="1"/>
  <c r="I40" i="3" l="1"/>
  <c r="I39" i="3"/>
  <c r="E36" i="3"/>
  <c r="E40" i="3" s="1"/>
  <c r="H40" i="3" l="1"/>
  <c r="G40" i="3"/>
  <c r="D40" i="3"/>
  <c r="C40" i="3"/>
  <c r="G39" i="3"/>
  <c r="C39" i="3"/>
  <c r="G41" i="3"/>
  <c r="H32" i="3"/>
  <c r="H44" i="3" s="1"/>
  <c r="G32" i="3"/>
  <c r="G44" i="3" s="1"/>
  <c r="C32" i="3"/>
  <c r="C44" i="3" s="1"/>
  <c r="H31" i="3"/>
  <c r="H43" i="3" s="1"/>
  <c r="G31" i="3"/>
  <c r="G43" i="3" s="1"/>
  <c r="D31" i="3"/>
  <c r="D43" i="3" s="1"/>
  <c r="C31" i="3"/>
  <c r="C43" i="3" s="1"/>
  <c r="H30" i="3"/>
  <c r="G30" i="3"/>
  <c r="D30" i="3"/>
  <c r="C30" i="3"/>
  <c r="C42" i="3" s="1"/>
  <c r="H28" i="3"/>
  <c r="G28" i="3"/>
  <c r="D28" i="3"/>
  <c r="C28" i="3"/>
  <c r="H27" i="3"/>
  <c r="C27" i="3"/>
  <c r="I26" i="3"/>
  <c r="N25" i="3"/>
  <c r="P14" i="3"/>
  <c r="I24" i="3"/>
  <c r="E24" i="3"/>
  <c r="H22" i="3"/>
  <c r="G22" i="3"/>
  <c r="D22" i="3"/>
  <c r="C22" i="3"/>
  <c r="H21" i="3"/>
  <c r="D21" i="3"/>
  <c r="C21" i="3"/>
  <c r="O26" i="3"/>
  <c r="O15" i="3"/>
  <c r="I19" i="3"/>
  <c r="N26" i="3" s="1"/>
  <c r="O14" i="3"/>
  <c r="M26" i="3"/>
  <c r="H16" i="3"/>
  <c r="G16" i="3"/>
  <c r="C16" i="3"/>
  <c r="G15" i="3"/>
  <c r="D15" i="3"/>
  <c r="C15" i="3"/>
  <c r="O27" i="3"/>
  <c r="I13" i="3"/>
  <c r="N27" i="3" s="1"/>
  <c r="E13" i="3"/>
  <c r="N14" i="3" s="1"/>
  <c r="N13" i="3"/>
  <c r="H10" i="3"/>
  <c r="G10" i="3"/>
  <c r="D10" i="3"/>
  <c r="C10" i="3"/>
  <c r="H9" i="3"/>
  <c r="G9" i="3"/>
  <c r="D9" i="3"/>
  <c r="C9" i="3"/>
  <c r="I8" i="3"/>
  <c r="E8" i="3"/>
  <c r="I7" i="3"/>
  <c r="N28" i="3" s="1"/>
  <c r="E7" i="3"/>
  <c r="M14" i="3" s="1"/>
  <c r="I6" i="3"/>
  <c r="H42" i="3" l="1"/>
  <c r="H46" i="3" s="1"/>
  <c r="I30" i="3"/>
  <c r="G35" i="3" s="1"/>
  <c r="M28" i="3"/>
  <c r="O28" i="3"/>
  <c r="M15" i="3"/>
  <c r="P15" i="3"/>
  <c r="N15" i="3"/>
  <c r="E42" i="3"/>
  <c r="I28" i="3"/>
  <c r="I27" i="3"/>
  <c r="O25" i="3"/>
  <c r="G29" i="3"/>
  <c r="M25" i="3"/>
  <c r="C29" i="3"/>
  <c r="P13" i="3"/>
  <c r="D23" i="3"/>
  <c r="O13" i="3"/>
  <c r="G17" i="3"/>
  <c r="M27" i="3"/>
  <c r="D11" i="3"/>
  <c r="M13" i="3"/>
  <c r="E16" i="3"/>
  <c r="G34" i="3"/>
  <c r="I9" i="3"/>
  <c r="G33" i="3"/>
  <c r="E21" i="3"/>
  <c r="I31" i="3"/>
  <c r="I21" i="3"/>
  <c r="H29" i="3"/>
  <c r="E9" i="3"/>
  <c r="I32" i="3"/>
  <c r="E31" i="3"/>
  <c r="H17" i="3"/>
  <c r="C34" i="3"/>
  <c r="H41" i="3"/>
  <c r="I41" i="3" s="1"/>
  <c r="H34" i="3"/>
  <c r="C46" i="3"/>
  <c r="C45" i="3"/>
  <c r="E43" i="3"/>
  <c r="F37" i="3" s="1"/>
  <c r="D45" i="3"/>
  <c r="I43" i="3"/>
  <c r="J13" i="3" s="1"/>
  <c r="I44" i="3"/>
  <c r="E32" i="3"/>
  <c r="C41" i="3"/>
  <c r="I10" i="3"/>
  <c r="G11" i="3"/>
  <c r="I15" i="3"/>
  <c r="D17" i="3"/>
  <c r="I22" i="3"/>
  <c r="G23" i="3"/>
  <c r="D29" i="3"/>
  <c r="D41" i="3"/>
  <c r="C17" i="3"/>
  <c r="E28" i="3"/>
  <c r="E30" i="3"/>
  <c r="D35" i="3" s="1"/>
  <c r="C11" i="3"/>
  <c r="H11" i="3"/>
  <c r="E15" i="3"/>
  <c r="E22" i="3"/>
  <c r="C23" i="3"/>
  <c r="H23" i="3"/>
  <c r="E27" i="3"/>
  <c r="C33" i="3"/>
  <c r="H33" i="3"/>
  <c r="E39" i="3"/>
  <c r="G42" i="3"/>
  <c r="E10" i="3"/>
  <c r="I16" i="3"/>
  <c r="D33" i="3"/>
  <c r="H45" i="3" l="1"/>
  <c r="H35" i="3"/>
  <c r="I35" i="3" s="1"/>
  <c r="I29" i="3"/>
  <c r="J14" i="3"/>
  <c r="J8" i="3"/>
  <c r="E41" i="3"/>
  <c r="F6" i="3"/>
  <c r="E23" i="3"/>
  <c r="I17" i="3"/>
  <c r="E29" i="3"/>
  <c r="E11" i="3"/>
  <c r="J26" i="3"/>
  <c r="J38" i="3"/>
  <c r="F12" i="3"/>
  <c r="D47" i="3"/>
  <c r="F36" i="3"/>
  <c r="F18" i="3"/>
  <c r="F7" i="3"/>
  <c r="E17" i="3"/>
  <c r="F24" i="3"/>
  <c r="J7" i="3"/>
  <c r="C47" i="3"/>
  <c r="E34" i="3"/>
  <c r="E33" i="3"/>
  <c r="I23" i="3"/>
  <c r="F13" i="3"/>
  <c r="J19" i="3"/>
  <c r="J25" i="3"/>
  <c r="J37" i="3"/>
  <c r="F25" i="3"/>
  <c r="C35" i="3"/>
  <c r="E35" i="3" s="1"/>
  <c r="I33" i="3"/>
  <c r="I34" i="3"/>
  <c r="F19" i="3"/>
  <c r="J20" i="3"/>
  <c r="G46" i="3"/>
  <c r="G45" i="3"/>
  <c r="I42" i="3"/>
  <c r="G47" i="3" s="1"/>
  <c r="I11" i="3"/>
  <c r="E45" i="3"/>
  <c r="J31" i="3" l="1"/>
  <c r="F31" i="3"/>
  <c r="F43" i="3" s="1"/>
  <c r="E47" i="3"/>
  <c r="F42" i="3"/>
  <c r="J43" i="3"/>
  <c r="F30" i="3"/>
  <c r="J32" i="3"/>
  <c r="J44" i="3" s="1"/>
  <c r="I45" i="3"/>
  <c r="I46" i="3"/>
  <c r="J6" i="3"/>
  <c r="M37" i="3" s="1"/>
  <c r="J18" i="3"/>
  <c r="M39" i="3" s="1"/>
  <c r="J12" i="3"/>
  <c r="M38" i="3" s="1"/>
  <c r="J24" i="3"/>
  <c r="M40" i="3" s="1"/>
  <c r="J36" i="3"/>
  <c r="M41" i="3" s="1"/>
  <c r="H47" i="3"/>
  <c r="I47" i="3" s="1"/>
  <c r="J42" i="3" l="1"/>
  <c r="J30" i="3"/>
  <c r="D32" i="3" l="1"/>
  <c r="D44" i="3" s="1"/>
  <c r="D16" i="3"/>
  <c r="D34" i="3" l="1"/>
  <c r="D46" i="3"/>
  <c r="E44" i="3"/>
  <c r="E46" i="3" l="1"/>
  <c r="F20" i="3"/>
  <c r="F14" i="3"/>
  <c r="F26" i="3"/>
  <c r="F8" i="3"/>
  <c r="F38" i="3"/>
  <c r="F32" i="3" l="1"/>
  <c r="F44" i="3" s="1"/>
</calcChain>
</file>

<file path=xl/sharedStrings.xml><?xml version="1.0" encoding="utf-8"?>
<sst xmlns="http://schemas.openxmlformats.org/spreadsheetml/2006/main" count="174" uniqueCount="110">
  <si>
    <t>Izvještaj sastavila: Eva Kraljić</t>
  </si>
  <si>
    <t>VRSTA SMJEŠTAJA</t>
  </si>
  <si>
    <t>DOLASCI</t>
  </si>
  <si>
    <t>NOĆENJA</t>
  </si>
  <si>
    <t>DOMAĆI</t>
  </si>
  <si>
    <t>STRANI</t>
  </si>
  <si>
    <t>UKUPNO</t>
  </si>
  <si>
    <t>%</t>
  </si>
  <si>
    <t>HOTELI</t>
  </si>
  <si>
    <t>OBJEKTI U DOMAĆINSTVU</t>
  </si>
  <si>
    <t>OSTALI UGOSTITELJSKI OBJEKTI ZA SMJEŠTAJ</t>
  </si>
  <si>
    <t>KAMPOVI</t>
  </si>
  <si>
    <t>KOMERCIJALNI UKUPNO</t>
  </si>
  <si>
    <t>NEKOMERCIJALNI SMJEŠTAJ</t>
  </si>
  <si>
    <t>dolasci</t>
  </si>
  <si>
    <t>noćenja</t>
  </si>
  <si>
    <t xml:space="preserve"> % noćenja</t>
  </si>
  <si>
    <t>Sveukupno</t>
  </si>
  <si>
    <t xml:space="preserve">SVEUKUPNO </t>
  </si>
  <si>
    <t>KOMERCIJALNI PROMET</t>
  </si>
  <si>
    <t>SVEUKUPNI PROMET</t>
  </si>
  <si>
    <t>NEKOMERCIALNI SMJEŠTAJ</t>
  </si>
  <si>
    <t>DRŽAVA</t>
  </si>
  <si>
    <t>Ukupno strani</t>
  </si>
  <si>
    <t>Ukupno domaći</t>
  </si>
  <si>
    <t>2024.</t>
  </si>
  <si>
    <t>KAMP</t>
  </si>
  <si>
    <t>2025.</t>
  </si>
  <si>
    <t>INDEKS 25/24</t>
  </si>
  <si>
    <t>2026.</t>
  </si>
  <si>
    <t>INDEKS 26/25</t>
  </si>
  <si>
    <t>INDEKS 26/24</t>
  </si>
  <si>
    <t>Njemačka</t>
  </si>
  <si>
    <t>Austrija</t>
  </si>
  <si>
    <t>Slovenija</t>
  </si>
  <si>
    <t>Hrvatska</t>
  </si>
  <si>
    <t>Italija</t>
  </si>
  <si>
    <t>Mađarska</t>
  </si>
  <si>
    <t>Poljska</t>
  </si>
  <si>
    <t>Slovačka</t>
  </si>
  <si>
    <t>Švicarska</t>
  </si>
  <si>
    <t>Ukrajina</t>
  </si>
  <si>
    <t>Češka</t>
  </si>
  <si>
    <t>Bosna i Hercegovina</t>
  </si>
  <si>
    <t>Ujedinjena Kraljevina</t>
  </si>
  <si>
    <t>Srbija</t>
  </si>
  <si>
    <t>Ostale azijske zemlje</t>
  </si>
  <si>
    <t>Rumunjska</t>
  </si>
  <si>
    <t>Francuska</t>
  </si>
  <si>
    <t>Nizozemska</t>
  </si>
  <si>
    <t>SAD</t>
  </si>
  <si>
    <t>Indija</t>
  </si>
  <si>
    <t>Litva</t>
  </si>
  <si>
    <t>Belgija</t>
  </si>
  <si>
    <t>Ostale afričke zemlje</t>
  </si>
  <si>
    <t>Kina</t>
  </si>
  <si>
    <t>Ostale europske zemlje</t>
  </si>
  <si>
    <t>Makedonija</t>
  </si>
  <si>
    <t>Kanada</t>
  </si>
  <si>
    <t>Kosovo</t>
  </si>
  <si>
    <t>Rusija</t>
  </si>
  <si>
    <t>Španjolska</t>
  </si>
  <si>
    <t>Australija</t>
  </si>
  <si>
    <t>Bugarska</t>
  </si>
  <si>
    <t>Švedska</t>
  </si>
  <si>
    <t>Portugal</t>
  </si>
  <si>
    <t>Malta</t>
  </si>
  <si>
    <t>Letonija</t>
  </si>
  <si>
    <t>Ostale zemlje Južne i Srednje Amerike</t>
  </si>
  <si>
    <t>Irska</t>
  </si>
  <si>
    <t>Turska</t>
  </si>
  <si>
    <t>Norveška</t>
  </si>
  <si>
    <t>Luksemburg</t>
  </si>
  <si>
    <t>Brazil</t>
  </si>
  <si>
    <t>Kazahstan</t>
  </si>
  <si>
    <t>Novi Zeland</t>
  </si>
  <si>
    <t>Koreja, Republika</t>
  </si>
  <si>
    <t>Argentina</t>
  </si>
  <si>
    <t>Izrael</t>
  </si>
  <si>
    <t>Cipar</t>
  </si>
  <si>
    <t>Grčka</t>
  </si>
  <si>
    <t>Lihtenštajn</t>
  </si>
  <si>
    <t>Finska</t>
  </si>
  <si>
    <t>Maroko</t>
  </si>
  <si>
    <t>Tunis</t>
  </si>
  <si>
    <t>Bjelorusija</t>
  </si>
  <si>
    <t>Crna Gora</t>
  </si>
  <si>
    <t>Danska</t>
  </si>
  <si>
    <t>Japan</t>
  </si>
  <si>
    <t>Ostale zemlje Sjeverne Amerike</t>
  </si>
  <si>
    <t>Albanija</t>
  </si>
  <si>
    <t>Čile</t>
  </si>
  <si>
    <t>Estonija</t>
  </si>
  <si>
    <t>Hong Kong, Kina</t>
  </si>
  <si>
    <t>Indonezija</t>
  </si>
  <si>
    <t>Island</t>
  </si>
  <si>
    <t>Jordan</t>
  </si>
  <si>
    <t>Južnoafrička Republika</t>
  </si>
  <si>
    <t>Katar</t>
  </si>
  <si>
    <t>Kuvajt</t>
  </si>
  <si>
    <t>Makao, Kina</t>
  </si>
  <si>
    <t>Meksiko</t>
  </si>
  <si>
    <t>Oman</t>
  </si>
  <si>
    <t>Ostale zemlje Oceanije</t>
  </si>
  <si>
    <t>Tajland</t>
  </si>
  <si>
    <t>Tajvan, Kina</t>
  </si>
  <si>
    <t>Ujedinjeni Arapski Emirati</t>
  </si>
  <si>
    <t>Službena statistika TZO Malinska-Dubašnica,                                                                                                                                                                               po kapacitetima i zemljama, prema podacima                                                                                                                                                                                                iz sustava eVisitor na dan 5.9.2026.                                                                                                                                                                                                                                                                                                                                                                      siječanj - kolovoz, 2026.</t>
  </si>
  <si>
    <t>IZVJEŠTAJ PO KAPACITETIMA I-VIII/2026</t>
  </si>
  <si>
    <t>TURISTIČKI PROMET PO ZEMLJAMA  I-VIII/2026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</si>
</sst>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n&quot;;\-#,##0\ &quot;kn&quot;"/>
    <numFmt numFmtId="42" formatCode="_-* #,##0\ &quot;kn&quot;_-;\-* #,##0\ &quot;kn&quot;_-;_-* &quot;-&quot;\ &quot;kn&quot;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\ _k_n"/>
  </numFmts>
  <fonts count="59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0B744D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</font>
    <font>
      <sz val="10"/>
      <name val="Tahoma"/>
      <family val="2"/>
      <charset val="238"/>
    </font>
    <font>
      <sz val="10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">
    <xf numFmtId="0" fontId="0" fillId="0" borderId="0"/>
    <xf numFmtId="0" fontId="4" fillId="0" borderId="0" applyFill="0" applyBorder="0">
      <alignment wrapTex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  <xf numFmtId="0" fontId="7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5" fontId="14" fillId="0" borderId="0" applyFont="0" applyFill="0" applyBorder="0" applyAlignment="0" applyProtection="0"/>
    <xf numFmtId="16" fontId="9" fillId="0" borderId="0" applyFont="0" applyFill="0" applyBorder="0" applyAlignment="0">
      <alignment horizontal="left"/>
    </xf>
    <xf numFmtId="0" fontId="8" fillId="5" borderId="0" applyNumberFormat="0" applyBorder="0" applyAlignment="0" applyProtection="0"/>
    <xf numFmtId="0" fontId="3" fillId="6" borderId="3" applyNumberFormat="0" applyAlignment="0" applyProtection="0"/>
    <xf numFmtId="0" fontId="14" fillId="3" borderId="4" applyNumberFormat="0" applyFont="0" applyFill="0" applyAlignment="0"/>
    <xf numFmtId="0" fontId="14" fillId="3" borderId="5" applyNumberFormat="0" applyFont="0" applyFill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7" applyNumberFormat="0" applyAlignment="0" applyProtection="0"/>
    <xf numFmtId="0" fontId="22" fillId="11" borderId="8" applyNumberFormat="0" applyAlignment="0" applyProtection="0"/>
    <xf numFmtId="0" fontId="23" fillId="11" borderId="7" applyNumberFormat="0" applyAlignment="0" applyProtection="0"/>
    <xf numFmtId="0" fontId="24" fillId="0" borderId="9" applyNumberFormat="0" applyFill="0" applyAlignment="0" applyProtection="0"/>
    <xf numFmtId="0" fontId="25" fillId="12" borderId="10" applyNumberFormat="0" applyAlignment="0" applyProtection="0"/>
    <xf numFmtId="0" fontId="26" fillId="0" borderId="0" applyNumberFormat="0" applyFill="0" applyBorder="0" applyAlignment="0" applyProtection="0"/>
    <xf numFmtId="0" fontId="14" fillId="13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0" fillId="0" borderId="0"/>
    <xf numFmtId="0" fontId="57" fillId="0" borderId="0"/>
    <xf numFmtId="0" fontId="58" fillId="0" borderId="0"/>
  </cellStyleXfs>
  <cellXfs count="276">
    <xf numFmtId="0" fontId="0" fillId="0" borderId="0" xfId="0"/>
    <xf numFmtId="0" fontId="5" fillId="0" borderId="0" xfId="0" applyFont="1"/>
    <xf numFmtId="0" fontId="7" fillId="0" borderId="0" xfId="4"/>
    <xf numFmtId="0" fontId="13" fillId="0" borderId="0" xfId="0" applyFont="1"/>
    <xf numFmtId="0" fontId="0" fillId="0" borderId="30" xfId="0" applyBorder="1"/>
    <xf numFmtId="3" fontId="0" fillId="0" borderId="30" xfId="0" applyNumberFormat="1" applyBorder="1"/>
    <xf numFmtId="4" fontId="0" fillId="0" borderId="31" xfId="0" applyNumberFormat="1" applyBorder="1"/>
    <xf numFmtId="166" fontId="0" fillId="0" borderId="30" xfId="0" applyNumberFormat="1" applyBorder="1"/>
    <xf numFmtId="166" fontId="0" fillId="0" borderId="35" xfId="0" applyNumberFormat="1" applyBorder="1"/>
    <xf numFmtId="4" fontId="0" fillId="0" borderId="30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35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0" fillId="0" borderId="44" xfId="0" applyNumberForma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4" fontId="33" fillId="0" borderId="44" xfId="0" applyNumberFormat="1" applyFont="1" applyBorder="1" applyAlignment="1">
      <alignment horizontal="center" wrapText="1"/>
    </xf>
    <xf numFmtId="0" fontId="33" fillId="0" borderId="44" xfId="0" applyFont="1" applyBorder="1" applyAlignment="1">
      <alignment horizontal="center"/>
    </xf>
    <xf numFmtId="3" fontId="41" fillId="0" borderId="30" xfId="0" applyNumberFormat="1" applyFont="1" applyBorder="1"/>
    <xf numFmtId="4" fontId="41" fillId="0" borderId="31" xfId="0" applyNumberFormat="1" applyFont="1" applyBorder="1"/>
    <xf numFmtId="4" fontId="41" fillId="0" borderId="30" xfId="0" applyNumberFormat="1" applyFont="1" applyBorder="1"/>
    <xf numFmtId="4" fontId="41" fillId="0" borderId="35" xfId="0" applyNumberFormat="1" applyFont="1" applyBorder="1"/>
    <xf numFmtId="4" fontId="41" fillId="0" borderId="44" xfId="0" applyNumberFormat="1" applyFont="1" applyBorder="1"/>
    <xf numFmtId="3" fontId="33" fillId="37" borderId="25" xfId="0" applyNumberFormat="1" applyFont="1" applyFill="1" applyBorder="1"/>
    <xf numFmtId="4" fontId="33" fillId="37" borderId="26" xfId="0" applyNumberFormat="1" applyFont="1" applyFill="1" applyBorder="1"/>
    <xf numFmtId="0" fontId="33" fillId="37" borderId="47" xfId="0" applyFont="1" applyFill="1" applyBorder="1"/>
    <xf numFmtId="3" fontId="33" fillId="37" borderId="47" xfId="0" applyNumberFormat="1" applyFont="1" applyFill="1" applyBorder="1"/>
    <xf numFmtId="4" fontId="33" fillId="37" borderId="48" xfId="0" applyNumberFormat="1" applyFont="1" applyFill="1" applyBorder="1"/>
    <xf numFmtId="3" fontId="0" fillId="36" borderId="30" xfId="0" applyNumberFormat="1" applyFill="1" applyBorder="1"/>
    <xf numFmtId="4" fontId="0" fillId="36" borderId="31" xfId="0" applyNumberFormat="1" applyFill="1" applyBorder="1"/>
    <xf numFmtId="4" fontId="0" fillId="36" borderId="30" xfId="0" applyNumberFormat="1" applyFill="1" applyBorder="1"/>
    <xf numFmtId="4" fontId="0" fillId="36" borderId="35" xfId="0" applyNumberFormat="1" applyFill="1" applyBorder="1"/>
    <xf numFmtId="4" fontId="0" fillId="36" borderId="43" xfId="0" applyNumberFormat="1" applyFill="1" applyBorder="1"/>
    <xf numFmtId="4" fontId="0" fillId="36" borderId="44" xfId="0" applyNumberFormat="1" applyFill="1" applyBorder="1"/>
    <xf numFmtId="4" fontId="0" fillId="36" borderId="42" xfId="0" applyNumberFormat="1" applyFill="1" applyBorder="1"/>
    <xf numFmtId="4" fontId="0" fillId="38" borderId="31" xfId="0" applyNumberFormat="1" applyFill="1" applyBorder="1"/>
    <xf numFmtId="166" fontId="0" fillId="38" borderId="29" xfId="0" applyNumberFormat="1" applyFill="1" applyBorder="1"/>
    <xf numFmtId="166" fontId="0" fillId="38" borderId="31" xfId="0" applyNumberFormat="1" applyFill="1" applyBorder="1"/>
    <xf numFmtId="3" fontId="41" fillId="37" borderId="30" xfId="0" applyNumberFormat="1" applyFont="1" applyFill="1" applyBorder="1"/>
    <xf numFmtId="4" fontId="41" fillId="37" borderId="31" xfId="0" applyNumberFormat="1" applyFont="1" applyFill="1" applyBorder="1"/>
    <xf numFmtId="4" fontId="41" fillId="37" borderId="30" xfId="0" applyNumberFormat="1" applyFont="1" applyFill="1" applyBorder="1"/>
    <xf numFmtId="4" fontId="41" fillId="37" borderId="35" xfId="0" applyNumberFormat="1" applyFont="1" applyFill="1" applyBorder="1"/>
    <xf numFmtId="4" fontId="41" fillId="0" borderId="43" xfId="0" applyNumberFormat="1" applyFont="1" applyBorder="1"/>
    <xf numFmtId="4" fontId="41" fillId="0" borderId="42" xfId="0" applyNumberFormat="1" applyFont="1" applyBorder="1"/>
    <xf numFmtId="4" fontId="41" fillId="37" borderId="43" xfId="0" applyNumberFormat="1" applyFont="1" applyFill="1" applyBorder="1"/>
    <xf numFmtId="4" fontId="41" fillId="37" borderId="44" xfId="0" applyNumberFormat="1" applyFont="1" applyFill="1" applyBorder="1"/>
    <xf numFmtId="4" fontId="41" fillId="37" borderId="42" xfId="0" applyNumberFormat="1" applyFont="1" applyFill="1" applyBorder="1"/>
    <xf numFmtId="3" fontId="33" fillId="36" borderId="47" xfId="0" applyNumberFormat="1" applyFont="1" applyFill="1" applyBorder="1"/>
    <xf numFmtId="4" fontId="33" fillId="36" borderId="48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33" fillId="0" borderId="18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/>
    </xf>
    <xf numFmtId="4" fontId="33" fillId="37" borderId="28" xfId="0" applyNumberFormat="1" applyFont="1" applyFill="1" applyBorder="1"/>
    <xf numFmtId="4" fontId="0" fillId="0" borderId="34" xfId="0" applyNumberFormat="1" applyBorder="1"/>
    <xf numFmtId="4" fontId="0" fillId="0" borderId="41" xfId="0" applyNumberFormat="1" applyBorder="1"/>
    <xf numFmtId="4" fontId="33" fillId="37" borderId="45" xfId="0" applyNumberFormat="1" applyFont="1" applyFill="1" applyBorder="1"/>
    <xf numFmtId="4" fontId="0" fillId="0" borderId="37" xfId="0" applyNumberFormat="1" applyBorder="1"/>
    <xf numFmtId="4" fontId="41" fillId="37" borderId="34" xfId="0" applyNumberFormat="1" applyFont="1" applyFill="1" applyBorder="1"/>
    <xf numFmtId="3" fontId="33" fillId="36" borderId="46" xfId="0" applyNumberFormat="1" applyFont="1" applyFill="1" applyBorder="1"/>
    <xf numFmtId="3" fontId="0" fillId="36" borderId="35" xfId="0" applyNumberFormat="1" applyFill="1" applyBorder="1"/>
    <xf numFmtId="3" fontId="33" fillId="37" borderId="32" xfId="0" applyNumberFormat="1" applyFont="1" applyFill="1" applyBorder="1"/>
    <xf numFmtId="3" fontId="41" fillId="0" borderId="35" xfId="0" applyNumberFormat="1" applyFont="1" applyBorder="1"/>
    <xf numFmtId="3" fontId="41" fillId="37" borderId="35" xfId="0" applyNumberFormat="1" applyFont="1" applyFill="1" applyBorder="1"/>
    <xf numFmtId="3" fontId="33" fillId="37" borderId="46" xfId="0" applyNumberFormat="1" applyFont="1" applyFill="1" applyBorder="1"/>
    <xf numFmtId="3" fontId="0" fillId="0" borderId="35" xfId="0" applyNumberFormat="1" applyBorder="1"/>
    <xf numFmtId="0" fontId="3" fillId="0" borderId="0" xfId="0" applyFont="1"/>
    <xf numFmtId="4" fontId="5" fillId="0" borderId="0" xfId="0" applyNumberFormat="1" applyFont="1"/>
    <xf numFmtId="0" fontId="9" fillId="0" borderId="0" xfId="4" applyFont="1"/>
    <xf numFmtId="0" fontId="9" fillId="0" borderId="0" xfId="0" applyFont="1"/>
    <xf numFmtId="0" fontId="9" fillId="35" borderId="0" xfId="4" applyFont="1" applyFill="1"/>
    <xf numFmtId="0" fontId="9" fillId="35" borderId="0" xfId="0" applyFont="1" applyFill="1"/>
    <xf numFmtId="0" fontId="3" fillId="0" borderId="14" xfId="0" applyFont="1" applyBorder="1"/>
    <xf numFmtId="0" fontId="40" fillId="0" borderId="18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3" fillId="0" borderId="0" xfId="0" applyFont="1"/>
    <xf numFmtId="3" fontId="3" fillId="0" borderId="0" xfId="0" applyNumberFormat="1" applyFont="1"/>
    <xf numFmtId="3" fontId="5" fillId="0" borderId="0" xfId="0" applyNumberFormat="1" applyFont="1"/>
    <xf numFmtId="4" fontId="0" fillId="35" borderId="31" xfId="0" applyNumberFormat="1" applyFill="1" applyBorder="1"/>
    <xf numFmtId="166" fontId="0" fillId="35" borderId="29" xfId="0" applyNumberFormat="1" applyFill="1" applyBorder="1"/>
    <xf numFmtId="166" fontId="0" fillId="35" borderId="31" xfId="0" applyNumberFormat="1" applyFill="1" applyBorder="1"/>
    <xf numFmtId="166" fontId="44" fillId="36" borderId="29" xfId="0" applyNumberFormat="1" applyFont="1" applyFill="1" applyBorder="1"/>
    <xf numFmtId="166" fontId="44" fillId="36" borderId="31" xfId="0" applyNumberFormat="1" applyFont="1" applyFill="1" applyBorder="1"/>
    <xf numFmtId="166" fontId="44" fillId="36" borderId="35" xfId="0" applyNumberFormat="1" applyFont="1" applyFill="1" applyBorder="1"/>
    <xf numFmtId="0" fontId="0" fillId="0" borderId="14" xfId="0" applyBorder="1"/>
    <xf numFmtId="4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4" fontId="0" fillId="0" borderId="19" xfId="0" applyNumberFormat="1" applyBorder="1"/>
    <xf numFmtId="0" fontId="0" fillId="35" borderId="0" xfId="0" applyFill="1"/>
    <xf numFmtId="0" fontId="0" fillId="0" borderId="15" xfId="0" applyBorder="1"/>
    <xf numFmtId="3" fontId="0" fillId="38" borderId="35" xfId="0" applyNumberFormat="1" applyFill="1" applyBorder="1"/>
    <xf numFmtId="3" fontId="0" fillId="38" borderId="30" xfId="0" applyNumberFormat="1" applyFill="1" applyBorder="1"/>
    <xf numFmtId="3" fontId="0" fillId="39" borderId="30" xfId="0" applyNumberFormat="1" applyFill="1" applyBorder="1"/>
    <xf numFmtId="3" fontId="0" fillId="35" borderId="30" xfId="0" applyNumberFormat="1" applyFill="1" applyBorder="1"/>
    <xf numFmtId="3" fontId="40" fillId="36" borderId="30" xfId="0" applyNumberFormat="1" applyFont="1" applyFill="1" applyBorder="1"/>
    <xf numFmtId="0" fontId="40" fillId="36" borderId="54" xfId="0" applyFont="1" applyFill="1" applyBorder="1"/>
    <xf numFmtId="0" fontId="40" fillId="36" borderId="61" xfId="0" applyFont="1" applyFill="1" applyBorder="1"/>
    <xf numFmtId="3" fontId="0" fillId="37" borderId="35" xfId="0" applyNumberFormat="1" applyFill="1" applyBorder="1"/>
    <xf numFmtId="3" fontId="0" fillId="37" borderId="30" xfId="0" applyNumberFormat="1" applyFill="1" applyBorder="1"/>
    <xf numFmtId="4" fontId="0" fillId="37" borderId="31" xfId="0" applyNumberFormat="1" applyFill="1" applyBorder="1"/>
    <xf numFmtId="0" fontId="33" fillId="0" borderId="41" xfId="0" applyFont="1" applyBorder="1" applyAlignment="1">
      <alignment horizontal="center"/>
    </xf>
    <xf numFmtId="166" fontId="44" fillId="36" borderId="34" xfId="0" applyNumberFormat="1" applyFont="1" applyFill="1" applyBorder="1"/>
    <xf numFmtId="3" fontId="0" fillId="38" borderId="46" xfId="0" applyNumberFormat="1" applyFill="1" applyBorder="1"/>
    <xf numFmtId="3" fontId="0" fillId="38" borderId="47" xfId="0" applyNumberFormat="1" applyFill="1" applyBorder="1"/>
    <xf numFmtId="4" fontId="0" fillId="38" borderId="48" xfId="0" applyNumberFormat="1" applyFill="1" applyBorder="1"/>
    <xf numFmtId="4" fontId="33" fillId="0" borderId="41" xfId="0" applyNumberFormat="1" applyFont="1" applyBorder="1" applyAlignment="1">
      <alignment horizontal="center" wrapText="1"/>
    </xf>
    <xf numFmtId="4" fontId="0" fillId="38" borderId="45" xfId="0" applyNumberFormat="1" applyFill="1" applyBorder="1"/>
    <xf numFmtId="4" fontId="0" fillId="38" borderId="34" xfId="0" applyNumberFormat="1" applyFill="1" applyBorder="1"/>
    <xf numFmtId="4" fontId="0" fillId="37" borderId="34" xfId="0" applyNumberFormat="1" applyFill="1" applyBorder="1"/>
    <xf numFmtId="4" fontId="0" fillId="35" borderId="34" xfId="0" applyNumberFormat="1" applyFill="1" applyBorder="1"/>
    <xf numFmtId="166" fontId="0" fillId="38" borderId="46" xfId="0" applyNumberFormat="1" applyFill="1" applyBorder="1"/>
    <xf numFmtId="166" fontId="0" fillId="38" borderId="55" xfId="0" applyNumberFormat="1" applyFill="1" applyBorder="1"/>
    <xf numFmtId="166" fontId="0" fillId="38" borderId="48" xfId="0" applyNumberFormat="1" applyFill="1" applyBorder="1"/>
    <xf numFmtId="0" fontId="47" fillId="0" borderId="0" xfId="0" applyFont="1" applyAlignment="1">
      <alignment horizontal="right"/>
    </xf>
    <xf numFmtId="3" fontId="46" fillId="35" borderId="30" xfId="0" applyNumberFormat="1" applyFont="1" applyFill="1" applyBorder="1"/>
    <xf numFmtId="0" fontId="45" fillId="35" borderId="0" xfId="0" applyFont="1" applyFill="1"/>
    <xf numFmtId="3" fontId="0" fillId="35" borderId="0" xfId="0" applyNumberFormat="1" applyFill="1"/>
    <xf numFmtId="0" fontId="0" fillId="0" borderId="39" xfId="0" applyBorder="1"/>
    <xf numFmtId="3" fontId="40" fillId="36" borderId="25" xfId="0" applyNumberFormat="1" applyFont="1" applyFill="1" applyBorder="1"/>
    <xf numFmtId="166" fontId="44" fillId="36" borderId="26" xfId="0" applyNumberFormat="1" applyFont="1" applyFill="1" applyBorder="1"/>
    <xf numFmtId="3" fontId="0" fillId="35" borderId="35" xfId="0" applyNumberFormat="1" applyFill="1" applyBorder="1"/>
    <xf numFmtId="0" fontId="0" fillId="0" borderId="35" xfId="0" applyBorder="1"/>
    <xf numFmtId="0" fontId="0" fillId="0" borderId="38" xfId="0" applyBorder="1"/>
    <xf numFmtId="3" fontId="40" fillId="36" borderId="32" xfId="0" applyNumberFormat="1" applyFont="1" applyFill="1" applyBorder="1"/>
    <xf numFmtId="4" fontId="0" fillId="35" borderId="37" xfId="0" applyNumberFormat="1" applyFill="1" applyBorder="1"/>
    <xf numFmtId="3" fontId="46" fillId="35" borderId="35" xfId="0" applyNumberFormat="1" applyFont="1" applyFill="1" applyBorder="1"/>
    <xf numFmtId="4" fontId="0" fillId="35" borderId="40" xfId="0" applyNumberFormat="1" applyFill="1" applyBorder="1"/>
    <xf numFmtId="3" fontId="40" fillId="36" borderId="24" xfId="0" applyNumberFormat="1" applyFont="1" applyFill="1" applyBorder="1"/>
    <xf numFmtId="3" fontId="40" fillId="36" borderId="29" xfId="0" applyNumberFormat="1" applyFont="1" applyFill="1" applyBorder="1"/>
    <xf numFmtId="4" fontId="0" fillId="37" borderId="45" xfId="0" applyNumberFormat="1" applyFill="1" applyBorder="1"/>
    <xf numFmtId="4" fontId="0" fillId="35" borderId="45" xfId="0" applyNumberFormat="1" applyFill="1" applyBorder="1"/>
    <xf numFmtId="166" fontId="44" fillId="36" borderId="32" xfId="0" applyNumberFormat="1" applyFont="1" applyFill="1" applyBorder="1"/>
    <xf numFmtId="166" fontId="44" fillId="36" borderId="24" xfId="0" applyNumberFormat="1" applyFont="1" applyFill="1" applyBorder="1"/>
    <xf numFmtId="166" fontId="44" fillId="36" borderId="28" xfId="0" applyNumberFormat="1" applyFont="1" applyFill="1" applyBorder="1"/>
    <xf numFmtId="3" fontId="0" fillId="0" borderId="39" xfId="0" applyNumberFormat="1" applyBorder="1"/>
    <xf numFmtId="3" fontId="48" fillId="0" borderId="30" xfId="0" applyNumberFormat="1" applyFont="1" applyBorder="1"/>
    <xf numFmtId="3" fontId="44" fillId="36" borderId="42" xfId="0" applyNumberFormat="1" applyFont="1" applyFill="1" applyBorder="1"/>
    <xf numFmtId="3" fontId="44" fillId="36" borderId="43" xfId="0" applyNumberFormat="1" applyFont="1" applyFill="1" applyBorder="1"/>
    <xf numFmtId="4" fontId="44" fillId="36" borderId="41" xfId="0" applyNumberFormat="1" applyFont="1" applyFill="1" applyBorder="1"/>
    <xf numFmtId="3" fontId="44" fillId="36" borderId="49" xfId="0" applyNumberFormat="1" applyFont="1" applyFill="1" applyBorder="1"/>
    <xf numFmtId="4" fontId="44" fillId="36" borderId="44" xfId="0" applyNumberFormat="1" applyFont="1" applyFill="1" applyBorder="1"/>
    <xf numFmtId="0" fontId="44" fillId="36" borderId="41" xfId="0" applyFont="1" applyFill="1" applyBorder="1"/>
    <xf numFmtId="0" fontId="44" fillId="36" borderId="49" xfId="0" applyFont="1" applyFill="1" applyBorder="1"/>
    <xf numFmtId="0" fontId="44" fillId="36" borderId="44" xfId="0" applyFont="1" applyFill="1" applyBorder="1"/>
    <xf numFmtId="0" fontId="44" fillId="36" borderId="42" xfId="0" applyFont="1" applyFill="1" applyBorder="1"/>
    <xf numFmtId="0" fontId="40" fillId="36" borderId="62" xfId="0" applyFont="1" applyFill="1" applyBorder="1"/>
    <xf numFmtId="4" fontId="44" fillId="36" borderId="28" xfId="0" applyNumberFormat="1" applyFont="1" applyFill="1" applyBorder="1"/>
    <xf numFmtId="4" fontId="44" fillId="36" borderId="26" xfId="0" applyNumberFormat="1" applyFont="1" applyFill="1" applyBorder="1"/>
    <xf numFmtId="4" fontId="49" fillId="36" borderId="28" xfId="0" applyNumberFormat="1" applyFont="1" applyFill="1" applyBorder="1"/>
    <xf numFmtId="3" fontId="44" fillId="36" borderId="35" xfId="0" applyNumberFormat="1" applyFont="1" applyFill="1" applyBorder="1"/>
    <xf numFmtId="3" fontId="44" fillId="36" borderId="30" xfId="0" applyNumberFormat="1" applyFont="1" applyFill="1" applyBorder="1"/>
    <xf numFmtId="4" fontId="44" fillId="36" borderId="34" xfId="0" applyNumberFormat="1" applyFont="1" applyFill="1" applyBorder="1"/>
    <xf numFmtId="4" fontId="44" fillId="36" borderId="31" xfId="0" applyNumberFormat="1" applyFont="1" applyFill="1" applyBorder="1"/>
    <xf numFmtId="4" fontId="49" fillId="36" borderId="34" xfId="0" applyNumberFormat="1" applyFont="1" applyFill="1" applyBorder="1"/>
    <xf numFmtId="0" fontId="0" fillId="0" borderId="63" xfId="0" applyBorder="1"/>
    <xf numFmtId="0" fontId="0" fillId="38" borderId="30" xfId="0" applyFill="1" applyBorder="1"/>
    <xf numFmtId="0" fontId="0" fillId="37" borderId="30" xfId="0" applyFill="1" applyBorder="1"/>
    <xf numFmtId="0" fontId="0" fillId="38" borderId="47" xfId="0" applyFill="1" applyBorder="1"/>
    <xf numFmtId="4" fontId="41" fillId="35" borderId="34" xfId="0" applyNumberFormat="1" applyFont="1" applyFill="1" applyBorder="1"/>
    <xf numFmtId="3" fontId="1" fillId="35" borderId="30" xfId="0" applyNumberFormat="1" applyFont="1" applyFill="1" applyBorder="1"/>
    <xf numFmtId="0" fontId="30" fillId="0" borderId="0" xfId="0" applyFont="1" applyAlignment="1">
      <alignment wrapText="1"/>
    </xf>
    <xf numFmtId="0" fontId="31" fillId="35" borderId="0" xfId="3" applyFont="1" applyFill="1" applyAlignment="1">
      <alignment wrapText="1"/>
    </xf>
    <xf numFmtId="0" fontId="31" fillId="35" borderId="0" xfId="3" applyFont="1" applyFill="1" applyAlignment="1">
      <alignment horizontal="center" vertical="center" wrapText="1"/>
    </xf>
    <xf numFmtId="0" fontId="31" fillId="35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166" fontId="0" fillId="38" borderId="24" xfId="0" applyNumberFormat="1" applyFill="1" applyBorder="1"/>
    <xf numFmtId="166" fontId="0" fillId="38" borderId="26" xfId="0" applyNumberFormat="1" applyFill="1" applyBorder="1"/>
    <xf numFmtId="166" fontId="0" fillId="35" borderId="49" xfId="0" applyNumberFormat="1" applyFill="1" applyBorder="1"/>
    <xf numFmtId="3" fontId="45" fillId="35" borderId="0" xfId="0" applyNumberFormat="1" applyFont="1" applyFill="1" applyAlignment="1">
      <alignment horizontal="center" vertical="center" wrapText="1"/>
    </xf>
    <xf numFmtId="166" fontId="0" fillId="35" borderId="55" xfId="0" applyNumberFormat="1" applyFill="1" applyBorder="1"/>
    <xf numFmtId="166" fontId="0" fillId="37" borderId="55" xfId="0" applyNumberFormat="1" applyFill="1" applyBorder="1"/>
    <xf numFmtId="166" fontId="0" fillId="37" borderId="48" xfId="0" applyNumberFormat="1" applyFill="1" applyBorder="1"/>
    <xf numFmtId="166" fontId="0" fillId="37" borderId="29" xfId="0" applyNumberFormat="1" applyFill="1" applyBorder="1"/>
    <xf numFmtId="166" fontId="0" fillId="35" borderId="48" xfId="0" applyNumberFormat="1" applyFill="1" applyBorder="1"/>
    <xf numFmtId="166" fontId="0" fillId="35" borderId="46" xfId="0" applyNumberFormat="1" applyFill="1" applyBorder="1"/>
    <xf numFmtId="0" fontId="45" fillId="35" borderId="0" xfId="0" applyFont="1" applyFill="1" applyAlignment="1">
      <alignment horizontal="center" vertical="center" wrapText="1"/>
    </xf>
    <xf numFmtId="0" fontId="45" fillId="35" borderId="0" xfId="0" applyFont="1" applyFill="1" applyAlignment="1">
      <alignment horizontal="left" vertical="center" wrapText="1"/>
    </xf>
    <xf numFmtId="3" fontId="41" fillId="35" borderId="0" xfId="0" applyNumberFormat="1" applyFont="1" applyFill="1" applyAlignment="1">
      <alignment horizontal="center" vertical="center" wrapText="1"/>
    </xf>
    <xf numFmtId="4" fontId="41" fillId="35" borderId="0" xfId="0" applyNumberFormat="1" applyFont="1" applyFill="1" applyAlignment="1">
      <alignment horizontal="center" vertical="center" wrapText="1"/>
    </xf>
    <xf numFmtId="166" fontId="41" fillId="35" borderId="0" xfId="0" applyNumberFormat="1" applyFont="1" applyFill="1" applyAlignment="1">
      <alignment horizontal="center" vertical="center" wrapText="1"/>
    </xf>
    <xf numFmtId="3" fontId="41" fillId="35" borderId="0" xfId="0" applyNumberFormat="1" applyFont="1" applyFill="1"/>
    <xf numFmtId="4" fontId="41" fillId="35" borderId="0" xfId="0" applyNumberFormat="1" applyFont="1" applyFill="1"/>
    <xf numFmtId="167" fontId="41" fillId="35" borderId="0" xfId="0" applyNumberFormat="1" applyFont="1" applyFill="1"/>
    <xf numFmtId="2" fontId="41" fillId="35" borderId="0" xfId="0" applyNumberFormat="1" applyFont="1" applyFill="1"/>
    <xf numFmtId="3" fontId="45" fillId="35" borderId="0" xfId="0" applyNumberFormat="1" applyFont="1" applyFill="1"/>
    <xf numFmtId="4" fontId="45" fillId="35" borderId="0" xfId="0" applyNumberFormat="1" applyFont="1" applyFill="1"/>
    <xf numFmtId="167" fontId="45" fillId="35" borderId="0" xfId="0" applyNumberFormat="1" applyFont="1" applyFill="1"/>
    <xf numFmtId="166" fontId="45" fillId="35" borderId="0" xfId="0" applyNumberFormat="1" applyFont="1" applyFill="1"/>
    <xf numFmtId="4" fontId="0" fillId="35" borderId="0" xfId="0" applyNumberFormat="1" applyFill="1"/>
    <xf numFmtId="166" fontId="0" fillId="37" borderId="31" xfId="0" applyNumberFormat="1" applyFill="1" applyBorder="1"/>
    <xf numFmtId="166" fontId="0" fillId="37" borderId="46" xfId="0" applyNumberFormat="1" applyFill="1" applyBorder="1"/>
    <xf numFmtId="166" fontId="3" fillId="0" borderId="0" xfId="0" applyNumberFormat="1" applyFont="1"/>
    <xf numFmtId="3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wrapText="1"/>
    </xf>
    <xf numFmtId="4" fontId="52" fillId="0" borderId="30" xfId="0" applyNumberFormat="1" applyFont="1" applyBorder="1"/>
    <xf numFmtId="0" fontId="39" fillId="0" borderId="56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4" fontId="56" fillId="0" borderId="30" xfId="0" applyNumberFormat="1" applyFont="1" applyBorder="1"/>
    <xf numFmtId="0" fontId="33" fillId="37" borderId="26" xfId="0" applyFont="1" applyFill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9" fillId="37" borderId="26" xfId="0" applyFont="1" applyFill="1" applyBorder="1" applyAlignment="1">
      <alignment horizontal="center"/>
    </xf>
    <xf numFmtId="0" fontId="35" fillId="37" borderId="31" xfId="0" applyFont="1" applyFill="1" applyBorder="1" applyAlignment="1">
      <alignment horizontal="center"/>
    </xf>
    <xf numFmtId="0" fontId="35" fillId="37" borderId="44" xfId="0" applyFont="1" applyFill="1" applyBorder="1" applyAlignment="1">
      <alignment horizontal="center"/>
    </xf>
    <xf numFmtId="0" fontId="51" fillId="0" borderId="44" xfId="0" applyFont="1" applyBorder="1" applyAlignment="1">
      <alignment horizontal="center"/>
    </xf>
    <xf numFmtId="0" fontId="39" fillId="36" borderId="48" xfId="0" applyFont="1" applyFill="1" applyBorder="1" applyAlignment="1">
      <alignment horizontal="center"/>
    </xf>
    <xf numFmtId="0" fontId="35" fillId="36" borderId="31" xfId="0" applyFont="1" applyFill="1" applyBorder="1" applyAlignment="1">
      <alignment horizontal="center"/>
    </xf>
    <xf numFmtId="0" fontId="35" fillId="36" borderId="44" xfId="0" applyFont="1" applyFill="1" applyBorder="1" applyAlignment="1">
      <alignment horizontal="center"/>
    </xf>
    <xf numFmtId="3" fontId="41" fillId="36" borderId="30" xfId="0" applyNumberFormat="1" applyFont="1" applyFill="1" applyBorder="1"/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55" fillId="37" borderId="27" xfId="0" applyFont="1" applyFill="1" applyBorder="1" applyAlignment="1">
      <alignment horizontal="center" vertical="center" wrapText="1"/>
    </xf>
    <xf numFmtId="0" fontId="55" fillId="37" borderId="33" xfId="0" applyFont="1" applyFill="1" applyBorder="1" applyAlignment="1">
      <alignment horizontal="center" vertical="center" wrapText="1"/>
    </xf>
    <xf numFmtId="0" fontId="55" fillId="37" borderId="36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40" fillId="36" borderId="33" xfId="0" applyFont="1" applyFill="1" applyBorder="1" applyAlignment="1">
      <alignment horizontal="center" vertical="center" wrapText="1"/>
    </xf>
    <xf numFmtId="0" fontId="40" fillId="36" borderId="36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6" fillId="35" borderId="3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2" fillId="35" borderId="0" xfId="0" applyFont="1" applyFill="1" applyAlignment="1">
      <alignment horizontal="center" vertical="center"/>
    </xf>
    <xf numFmtId="0" fontId="32" fillId="35" borderId="19" xfId="0" applyFont="1" applyFill="1" applyBorder="1" applyAlignment="1">
      <alignment horizontal="center" vertical="center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50" xfId="0" applyFont="1" applyBorder="1" applyAlignment="1">
      <alignment horizontal="center" vertical="center"/>
    </xf>
    <xf numFmtId="0" fontId="33" fillId="0" borderId="64" xfId="0" applyFont="1" applyBorder="1" applyAlignment="1">
      <alignment horizontal="center" vertical="center"/>
    </xf>
  </cellXfs>
  <cellStyles count="59">
    <cellStyle name="20% - Isticanje1" xfId="35" builtinId="30" customBuiltin="1"/>
    <cellStyle name="20% - Isticanje2" xfId="39" builtinId="34" customBuiltin="1"/>
    <cellStyle name="20% - Isticanje3" xfId="43" builtinId="38" customBuiltin="1"/>
    <cellStyle name="20% - Isticanje4" xfId="47" builtinId="42" customBuiltin="1"/>
    <cellStyle name="20% - Isticanje5" xfId="51" builtinId="46" customBuiltin="1"/>
    <cellStyle name="20% - Isticanje6" xfId="11" builtinId="50" customBuiltin="1"/>
    <cellStyle name="40% - Isticanje1" xfId="36" builtinId="31" customBuiltin="1"/>
    <cellStyle name="40% - Isticanje2" xfId="40" builtinId="35" customBuiltin="1"/>
    <cellStyle name="40% - Isticanje3" xfId="44" builtinId="39" customBuiltin="1"/>
    <cellStyle name="40% - Isticanje4" xfId="48" builtinId="43" customBuiltin="1"/>
    <cellStyle name="40% - Isticanje5" xfId="52" builtinId="47" customBuiltin="1"/>
    <cellStyle name="40% - Isticanje6" xfId="54" builtinId="51" customBuiltin="1"/>
    <cellStyle name="60% - Isticanje1" xfId="37" builtinId="32" customBuiltin="1"/>
    <cellStyle name="60% - Isticanje2" xfId="41" builtinId="36" customBuiltin="1"/>
    <cellStyle name="60% - Isticanje3" xfId="45" builtinId="40" customBuiltin="1"/>
    <cellStyle name="60% - Isticanje4" xfId="49" builtinId="44" customBuiltin="1"/>
    <cellStyle name="60% - Isticanje5" xfId="53" builtinId="48" customBuiltin="1"/>
    <cellStyle name="60% - Isticanje6" xfId="55" builtinId="52" customBuiltin="1"/>
    <cellStyle name="Bilješka" xfId="31" builtinId="10" customBuiltin="1"/>
    <cellStyle name="Datum" xfId="9" xr:uid="{00000000-0005-0000-0000-000003000000}"/>
    <cellStyle name="Desni obrub tablice" xfId="13" xr:uid="{00000000-0005-0000-0000-00000A000000}"/>
    <cellStyle name="Dobro" xfId="22" builtinId="26" customBuiltin="1"/>
    <cellStyle name="Hiperveza" xfId="14" builtinId="8" customBuiltin="1"/>
    <cellStyle name="Isticanje1" xfId="34" builtinId="29" customBuiltin="1"/>
    <cellStyle name="Isticanje2" xfId="38" builtinId="33" customBuiltin="1"/>
    <cellStyle name="Isticanje3" xfId="42" builtinId="37" customBuiltin="1"/>
    <cellStyle name="Isticanje4" xfId="46" builtinId="41" customBuiltin="1"/>
    <cellStyle name="Isticanje5" xfId="50" builtinId="45" customBuiltin="1"/>
    <cellStyle name="Isticanje6" xfId="10" builtinId="49" customBuiltin="1"/>
    <cellStyle name="Izlaz" xfId="26" builtinId="21" customBuiltin="1"/>
    <cellStyle name="Izračun" xfId="27" builtinId="22" customBuiltin="1"/>
    <cellStyle name="Lijevi obrub tablice" xfId="12" xr:uid="{00000000-0005-0000-0000-000008000000}"/>
    <cellStyle name="Loše" xfId="23" builtinId="27" customBuiltin="1"/>
    <cellStyle name="Naslov" xfId="5" hidden="1" xr:uid="{00000000-0005-0000-0000-00000D000000}"/>
    <cellStyle name="Naslov 1" xfId="6" builtinId="16" hidden="1"/>
    <cellStyle name="Naslov 1" xfId="2" xr:uid="{00000000-0005-0000-0000-000005000000}"/>
    <cellStyle name="Naslov 2" xfId="7" builtinId="17" hidden="1"/>
    <cellStyle name="Naslov 2" xfId="3" xr:uid="{00000000-0005-0000-0000-000007000000}"/>
    <cellStyle name="Naslov 3" xfId="20" builtinId="18" customBuiltin="1"/>
    <cellStyle name="Naslov 4" xfId="21" builtinId="19" customBuiltin="1"/>
    <cellStyle name="Neutralno" xfId="24" builtinId="28" customBuiltin="1"/>
    <cellStyle name="Normal 2" xfId="56" xr:uid="{87744C27-3E8C-4C97-A986-530AFA3FCABB}"/>
    <cellStyle name="Normalno" xfId="0" builtinId="0" customBuiltin="1"/>
    <cellStyle name="Normalno 2" xfId="57" xr:uid="{5934AEB1-C7A3-4AC4-9A27-D5D1B1992BEF}"/>
    <cellStyle name="Normalno 3" xfId="58" xr:uid="{0348A273-D907-4A3F-B82E-BA4AF469F2B2}"/>
    <cellStyle name="Početni tekst" xfId="1" xr:uid="{00000000-0005-0000-0000-00000B000000}"/>
    <cellStyle name="Postotak" xfId="19" builtinId="5" customBuiltin="1"/>
    <cellStyle name="Povezana ćelija" xfId="28" builtinId="24" customBuiltin="1"/>
    <cellStyle name="Praćena hiperveza" xfId="15" builtinId="9" customBuiltin="1"/>
    <cellStyle name="Provjera ćelije" xfId="29" builtinId="23" customBuiltin="1"/>
    <cellStyle name="Tekst objašnjenja" xfId="32" builtinId="53" customBuiltin="1"/>
    <cellStyle name="Tekst u stupcu Od Ž do A" xfId="4" xr:uid="{00000000-0005-0000-0000-00000E000000}"/>
    <cellStyle name="Tekst upozorenja" xfId="30" builtinId="11" customBuiltin="1"/>
    <cellStyle name="Ukupni zbroj" xfId="33" builtinId="25" customBuiltin="1"/>
    <cellStyle name="Unos" xfId="25" builtinId="20" customBuiltin="1"/>
    <cellStyle name="Valuta" xfId="8" builtinId="4" customBuiltin="1"/>
    <cellStyle name="Valuta [0]" xfId="18" builtinId="7" customBuiltin="1"/>
    <cellStyle name="Zarez" xfId="16" builtinId="3" customBuiltin="1"/>
    <cellStyle name="Zarez [0]" xfId="17" builtinId="6" customBuiltin="1"/>
  </cellStyles>
  <dxfs count="0"/>
  <tableStyles count="0" defaultTableStyle="TableStyleMedium7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Udio</a:t>
            </a:r>
            <a:r>
              <a:rPr lang="hr-HR" baseline="0"/>
              <a:t> noćenja po smještajnim kapacitetima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79792913215541E-2"/>
          <c:y val="0.16885060294585991"/>
          <c:w val="0.9030689290145355"/>
          <c:h val="0.52093864916497246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B0-407F-9B18-C94505825C4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B0-407F-9B18-C94505825C4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B0-407F-9B18-C94505825C4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FB0-407F-9B18-C94505825C4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FB0-407F-9B18-C94505825C48}"/>
              </c:ext>
            </c:extLst>
          </c:dPt>
          <c:cat>
            <c:strRef>
              <c:f>'Po kapacitetima'!$L$37:$L$41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KAMPOVI</c:v>
                </c:pt>
                <c:pt idx="4">
                  <c:v>NEKOMERCIALNI SMJEŠTAJ</c:v>
                </c:pt>
              </c:strCache>
            </c:strRef>
          </c:cat>
          <c:val>
            <c:numRef>
              <c:f>'Po kapacitetima'!$M$37:$M$41</c:f>
              <c:numCache>
                <c:formatCode>#,##0.00</c:formatCode>
                <c:ptCount val="5"/>
                <c:pt idx="0">
                  <c:v>9.0023312930328743</c:v>
                </c:pt>
                <c:pt idx="1">
                  <c:v>39.62292994655526</c:v>
                </c:pt>
                <c:pt idx="2">
                  <c:v>11.19272089454067</c:v>
                </c:pt>
                <c:pt idx="3">
                  <c:v>0.17409267644106696</c:v>
                </c:pt>
                <c:pt idx="4">
                  <c:v>40.007925189430132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46-4631-BA92-68AE7B24A4D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6-4631-BA92-68AE7B24A4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46-4631-BA92-68AE7B24A4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46-4631-BA92-68AE7B24A4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46-4631-BA92-68AE7B24A4D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46-4631-BA92-68AE7B24A4DF}"/>
              </c:ext>
            </c:extLst>
          </c:dPt>
          <c:cat>
            <c:strRef>
              <c:f>'[1]Turistički promet po kapaciteti'!$M$34:$Q$34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OBJEKTI ZA SMJEŠTAJ</c:v>
                </c:pt>
                <c:pt idx="3">
                  <c:v>KAMPOVI</c:v>
                </c:pt>
                <c:pt idx="4">
                  <c:v>NEKOMERCIJALNI SMJEŠTAJ</c:v>
                </c:pt>
              </c:strCache>
            </c:strRef>
          </c:cat>
          <c:val>
            <c:numRef>
              <c:f>'[1]Turistički promet po kapaciteti'!$M$35:$Q$35</c:f>
              <c:numCache>
                <c:formatCode>General</c:formatCode>
                <c:ptCount val="5"/>
                <c:pt idx="0">
                  <c:v>146</c:v>
                </c:pt>
                <c:pt idx="1">
                  <c:v>474</c:v>
                </c:pt>
                <c:pt idx="2">
                  <c:v>526</c:v>
                </c:pt>
                <c:pt idx="3">
                  <c:v>0</c:v>
                </c:pt>
                <c:pt idx="4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46-4631-BA92-68AE7B2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4261595027278E-2"/>
          <c:y val="0.7549796567699727"/>
          <c:w val="0.90071333855797764"/>
          <c:h val="0.21402020926039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sr-Latn-RS"/>
    </a:p>
  </c:txPr>
  <c:printSettings>
    <c:headerFooter>
      <c:oddHeader>&amp;CStatistički izvještaj za siječanj, 2021.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 noćenja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kapacitetima'!$M$24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kapacitetima'!$M$25:$M$28</c:f>
              <c:numCache>
                <c:formatCode>#,##0</c:formatCode>
                <c:ptCount val="4"/>
                <c:pt idx="0" formatCode="General">
                  <c:v>1731</c:v>
                </c:pt>
                <c:pt idx="1">
                  <c:v>111289</c:v>
                </c:pt>
                <c:pt idx="2">
                  <c:v>393970</c:v>
                </c:pt>
                <c:pt idx="3">
                  <c:v>89510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471C-BECF-5FD1AA844B3D}"/>
            </c:ext>
          </c:extLst>
        </c:ser>
        <c:ser>
          <c:idx val="1"/>
          <c:order val="1"/>
          <c:tx>
            <c:strRef>
              <c:f>'Po kapacitetima'!$N$24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kapacitetima'!$N$25:$N$28</c:f>
              <c:numCache>
                <c:formatCode>#,##0</c:formatCode>
                <c:ptCount val="4"/>
                <c:pt idx="0" formatCode="General">
                  <c:v>1510</c:v>
                </c:pt>
                <c:pt idx="1">
                  <c:v>101476</c:v>
                </c:pt>
                <c:pt idx="2">
                  <c:v>393185</c:v>
                </c:pt>
                <c:pt idx="3">
                  <c:v>96945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5-471C-BECF-5FD1AA844B3D}"/>
            </c:ext>
          </c:extLst>
        </c:ser>
        <c:ser>
          <c:idx val="2"/>
          <c:order val="2"/>
          <c:tx>
            <c:strRef>
              <c:f>'Po kapacitetima'!$O$24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kapacitetima'!$O$25:$O$28</c:f>
              <c:numCache>
                <c:formatCode>#,##0</c:formatCode>
                <c:ptCount val="4"/>
                <c:pt idx="0" formatCode="General">
                  <c:v>1525</c:v>
                </c:pt>
                <c:pt idx="1">
                  <c:v>91618</c:v>
                </c:pt>
                <c:pt idx="2">
                  <c:v>392073</c:v>
                </c:pt>
                <c:pt idx="3">
                  <c:v>88129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5-471C-BECF-5FD1AA844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5439688"/>
        <c:axId val="298790168"/>
      </c:barChart>
      <c:catAx>
        <c:axId val="5254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98790168"/>
        <c:crosses val="autoZero"/>
        <c:auto val="1"/>
        <c:lblAlgn val="ctr"/>
        <c:lblOffset val="100"/>
        <c:noMultiLvlLbl val="0"/>
      </c:catAx>
      <c:valAx>
        <c:axId val="298790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543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</a:t>
            </a:r>
            <a:r>
              <a:rPr lang="hr-HR" baseline="0"/>
              <a:t> dolazaka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 kapacitetima'!$L$13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kapacitetima'!$M$13:$P$13</c:f>
              <c:numCache>
                <c:formatCode>#,##0</c:formatCode>
                <c:ptCount val="4"/>
                <c:pt idx="0">
                  <c:v>23147</c:v>
                </c:pt>
                <c:pt idx="1">
                  <c:v>62622</c:v>
                </c:pt>
                <c:pt idx="2">
                  <c:v>22189</c:v>
                </c:pt>
                <c:pt idx="3" formatCode="General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87-9959-5FE74A477D76}"/>
            </c:ext>
          </c:extLst>
        </c:ser>
        <c:ser>
          <c:idx val="1"/>
          <c:order val="1"/>
          <c:tx>
            <c:strRef>
              <c:f>'Po kapacitetima'!$L$14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kapacitetima'!$M$14:$P$14</c:f>
              <c:numCache>
                <c:formatCode>#,##0</c:formatCode>
                <c:ptCount val="4"/>
                <c:pt idx="0">
                  <c:v>23801</c:v>
                </c:pt>
                <c:pt idx="1">
                  <c:v>61668</c:v>
                </c:pt>
                <c:pt idx="2">
                  <c:v>19155</c:v>
                </c:pt>
                <c:pt idx="3" formatCode="General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87-9959-5FE74A477D76}"/>
            </c:ext>
          </c:extLst>
        </c:ser>
        <c:ser>
          <c:idx val="2"/>
          <c:order val="2"/>
          <c:tx>
            <c:strRef>
              <c:f>'Po kapacitetima'!$L$15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kapacitetima'!$M$15:$P$15</c:f>
              <c:numCache>
                <c:formatCode>#,##0</c:formatCode>
                <c:ptCount val="4"/>
                <c:pt idx="0">
                  <c:v>21538</c:v>
                </c:pt>
                <c:pt idx="1">
                  <c:v>60143</c:v>
                </c:pt>
                <c:pt idx="2">
                  <c:v>16884</c:v>
                </c:pt>
                <c:pt idx="3" formatCode="General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087-9959-5FE74A4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490160"/>
        <c:axId val="426492688"/>
      </c:barChart>
      <c:catAx>
        <c:axId val="6284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6492688"/>
        <c:crosses val="autoZero"/>
        <c:auto val="1"/>
        <c:lblAlgn val="ctr"/>
        <c:lblOffset val="100"/>
        <c:noMultiLvlLbl val="0"/>
      </c:catAx>
      <c:valAx>
        <c:axId val="4264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28490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b="1"/>
              <a:t>TOP TRŽIŠTA</a:t>
            </a:r>
          </a:p>
        </c:rich>
      </c:tx>
      <c:layout>
        <c:manualLayout>
          <c:xMode val="edge"/>
          <c:yMode val="edge"/>
          <c:x val="0.42527293844367015"/>
          <c:y val="2.5246551460224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949705611122932"/>
          <c:y val="0.38293474896579255"/>
          <c:w val="0.66228322810999973"/>
          <c:h val="0.5873393129743232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D-4842-8DE0-4EE0182CD32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9D-4842-8DE0-4EE0182CD32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D-4842-8DE0-4EE0182CD32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D-4842-8DE0-4EE0182CD32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79D-4842-8DE0-4EE0182CD32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A83-4A18-ABBF-1404BB3D38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D-4842-8DE0-4EE0182CD32D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D-4842-8DE0-4EE0182CD32D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79D-4842-8DE0-4EE0182CD32D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9D-4842-8DE0-4EE0182CD32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A83-4A18-ABBF-1404BB3D38E1}"/>
              </c:ext>
            </c:extLst>
          </c:dPt>
          <c:dLbls>
            <c:dLbl>
              <c:idx val="0"/>
              <c:layout>
                <c:manualLayout>
                  <c:x val="-0.14606015294438926"/>
                  <c:y val="6.86979395710996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842-8DE0-4EE0182CD32D}"/>
                </c:ext>
              </c:extLst>
            </c:dLbl>
            <c:dLbl>
              <c:idx val="1"/>
              <c:layout>
                <c:manualLayout>
                  <c:x val="-0.11883985636277911"/>
                  <c:y val="-0.149188293840701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D-4842-8DE0-4EE0182CD32D}"/>
                </c:ext>
              </c:extLst>
            </c:dLbl>
            <c:dLbl>
              <c:idx val="2"/>
              <c:layout>
                <c:manualLayout>
                  <c:x val="-9.6336248556621845E-2"/>
                  <c:y val="-0.1156372067154719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CCCF7-A220-44DE-BE74-EACC0B114849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[NAZIV KATEGORIJE]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6AE952F1-57A3-48E9-8868-0624E6534C8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[POSTOTAK]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61184505917211"/>
                      <c:h val="0.193499883591587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79D-4842-8DE0-4EE0182CD32D}"/>
                </c:ext>
              </c:extLst>
            </c:dLbl>
            <c:dLbl>
              <c:idx val="3"/>
              <c:layout>
                <c:manualLayout>
                  <c:x val="-3.3131780297645283E-2"/>
                  <c:y val="-9.4109186100621177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93649852056933"/>
                      <c:h val="0.1871596670719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9D-4842-8DE0-4EE0182CD32D}"/>
                </c:ext>
              </c:extLst>
            </c:dLbl>
            <c:dLbl>
              <c:idx val="4"/>
              <c:layout>
                <c:manualLayout>
                  <c:x val="-0.19907296513084755"/>
                  <c:y val="0.123154441627648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D-4842-8DE0-4EE0182CD32D}"/>
                </c:ext>
              </c:extLst>
            </c:dLbl>
            <c:dLbl>
              <c:idx val="5"/>
              <c:layout>
                <c:manualLayout>
                  <c:x val="-0.21895051961613554"/>
                  <c:y val="-3.42976369092273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689736852602069"/>
                      <c:h val="0.212826105233204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83-4A18-ABBF-1404BB3D38E1}"/>
                </c:ext>
              </c:extLst>
            </c:dLbl>
            <c:dLbl>
              <c:idx val="6"/>
              <c:layout>
                <c:manualLayout>
                  <c:x val="-0.14959145622409212"/>
                  <c:y val="-0.106258447693820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9052295035188"/>
                      <c:h val="0.177058407920945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9D-4842-8DE0-4EE0182CD32D}"/>
                </c:ext>
              </c:extLst>
            </c:dLbl>
            <c:dLbl>
              <c:idx val="7"/>
              <c:layout>
                <c:manualLayout>
                  <c:x val="4.2277044738841408E-3"/>
                  <c:y val="-9.5699032516749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559721848628626"/>
                      <c:h val="0.15258636857490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79D-4842-8DE0-4EE0182CD32D}"/>
                </c:ext>
              </c:extLst>
            </c:dLbl>
            <c:dLbl>
              <c:idx val="8"/>
              <c:layout>
                <c:manualLayout>
                  <c:x val="0.13559603207802465"/>
                  <c:y val="-8.11366634762138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38414890211943"/>
                      <c:h val="0.151372332923488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79D-4842-8DE0-4EE0182CD32D}"/>
                </c:ext>
              </c:extLst>
            </c:dLbl>
            <c:dLbl>
              <c:idx val="9"/>
              <c:layout>
                <c:manualLayout>
                  <c:x val="0.24517351732207199"/>
                  <c:y val="-5.13148896060222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573647826980766"/>
                      <c:h val="0.1470173577877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79D-4842-8DE0-4EE0182CD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 zemljama'!$Q$5:$Q$15</c:f>
              <c:strCache>
                <c:ptCount val="10"/>
                <c:pt idx="0">
                  <c:v>Njemačka</c:v>
                </c:pt>
                <c:pt idx="1">
                  <c:v>Austrija</c:v>
                </c:pt>
                <c:pt idx="2">
                  <c:v>Mađarska</c:v>
                </c:pt>
                <c:pt idx="3">
                  <c:v>Slovenija</c:v>
                </c:pt>
                <c:pt idx="4">
                  <c:v>Hrvatska</c:v>
                </c:pt>
                <c:pt idx="5">
                  <c:v>Italija</c:v>
                </c:pt>
                <c:pt idx="6">
                  <c:v>Slovačka</c:v>
                </c:pt>
                <c:pt idx="7">
                  <c:v>Poljska</c:v>
                </c:pt>
                <c:pt idx="8">
                  <c:v>Češka</c:v>
                </c:pt>
                <c:pt idx="9">
                  <c:v>Ukrajina</c:v>
                </c:pt>
              </c:strCache>
            </c:strRef>
          </c:cat>
          <c:val>
            <c:numRef>
              <c:f>'Po zemljama'!$R$5:$R$15</c:f>
              <c:numCache>
                <c:formatCode>#,##0.00</c:formatCode>
                <c:ptCount val="11"/>
                <c:pt idx="0">
                  <c:v>23.276445934618607</c:v>
                </c:pt>
                <c:pt idx="1">
                  <c:v>12.194803017602682</c:v>
                </c:pt>
                <c:pt idx="2">
                  <c:v>11.499413243922882</c:v>
                </c:pt>
                <c:pt idx="3">
                  <c:v>9.6124056999161773</c:v>
                </c:pt>
                <c:pt idx="4">
                  <c:v>8.2895222129086346</c:v>
                </c:pt>
                <c:pt idx="5">
                  <c:v>6.1208717518860016</c:v>
                </c:pt>
                <c:pt idx="6">
                  <c:v>5.8569991617770327</c:v>
                </c:pt>
                <c:pt idx="7">
                  <c:v>5.8083822296730929</c:v>
                </c:pt>
                <c:pt idx="8">
                  <c:v>4.7367979882648781</c:v>
                </c:pt>
                <c:pt idx="9">
                  <c:v>2.3356244761106453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842-8DE0-4EE0182CD3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86065</xdr:colOff>
      <xdr:row>3</xdr:row>
      <xdr:rowOff>789226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E91F089-36CA-454B-AF37-6D9B52A8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18386" cy="202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11903</xdr:colOff>
      <xdr:row>35</xdr:row>
      <xdr:rowOff>11906</xdr:rowOff>
    </xdr:from>
    <xdr:to>
      <xdr:col>16</xdr:col>
      <xdr:colOff>592094</xdr:colOff>
      <xdr:row>46</xdr:row>
      <xdr:rowOff>166688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AFFFFE9-A4CC-4313-B85A-6A879305B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12237</xdr:colOff>
      <xdr:row>18</xdr:row>
      <xdr:rowOff>18177</xdr:rowOff>
    </xdr:from>
    <xdr:to>
      <xdr:col>16</xdr:col>
      <xdr:colOff>592351</xdr:colOff>
      <xdr:row>32</xdr:row>
      <xdr:rowOff>174483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7AAAA120-929B-4734-BC53-6ED57B532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9080</xdr:colOff>
      <xdr:row>4</xdr:row>
      <xdr:rowOff>7902</xdr:rowOff>
    </xdr:from>
    <xdr:to>
      <xdr:col>16</xdr:col>
      <xdr:colOff>589271</xdr:colOff>
      <xdr:row>17</xdr:row>
      <xdr:rowOff>165423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20F2E188-3C1D-4C6A-B202-EBED8476D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10702</xdr:colOff>
      <xdr:row>3</xdr:row>
      <xdr:rowOff>8009</xdr:rowOff>
    </xdr:from>
    <xdr:to>
      <xdr:col>22</xdr:col>
      <xdr:colOff>601251</xdr:colOff>
      <xdr:row>14</xdr:row>
      <xdr:rowOff>184151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042F267-BCC5-4132-93B9-38B4B0A0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zm-pult/Documents/STATISTIKA/Statistika%20Final.xlsx" TargetMode="External"/><Relationship Id="rId1" Type="http://schemas.openxmlformats.org/officeDocument/2006/relationships/externalLinkPath" Target="/Users/tzm-pult/Documents/STATISTIKA/Statistik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vod"/>
      <sheetName val="Turistički promet po kapaciteti"/>
      <sheetName val="Turistički promet po zemljama"/>
    </sheetNames>
    <sheetDataSet>
      <sheetData sheetId="0"/>
      <sheetData sheetId="1">
        <row r="34">
          <cell r="M34" t="str">
            <v>HOTELI</v>
          </cell>
          <cell r="N34" t="str">
            <v>OBJEKTI U DOMAĆINSTVU</v>
          </cell>
          <cell r="O34" t="str">
            <v>OSTALI OBJEKTI ZA SMJEŠTAJ</v>
          </cell>
          <cell r="P34" t="str">
            <v>KAMPOVI</v>
          </cell>
          <cell r="Q34" t="str">
            <v>NEKOMERCIJALNI SMJEŠTAJ</v>
          </cell>
        </row>
        <row r="35">
          <cell r="M35">
            <v>146</v>
          </cell>
          <cell r="N35">
            <v>474</v>
          </cell>
          <cell r="O35">
            <v>526</v>
          </cell>
          <cell r="P35">
            <v>0</v>
          </cell>
          <cell r="Q35">
            <v>1146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Prilagođeno 8">
      <a:dk1>
        <a:sysClr val="windowText" lastClr="000000"/>
      </a:dk1>
      <a:lt1>
        <a:sysClr val="window" lastClr="FFFFFF"/>
      </a:lt1>
      <a:dk2>
        <a:srgbClr val="151515"/>
      </a:dk2>
      <a:lt2>
        <a:srgbClr val="FEEAEA"/>
      </a:lt2>
      <a:accent1>
        <a:srgbClr val="0070C0"/>
      </a:accent1>
      <a:accent2>
        <a:srgbClr val="FE9999"/>
      </a:accent2>
      <a:accent3>
        <a:srgbClr val="FEC1C1"/>
      </a:accent3>
      <a:accent4>
        <a:srgbClr val="40AFFF"/>
      </a:accent4>
      <a:accent5>
        <a:srgbClr val="FFFF00"/>
      </a:accent5>
      <a:accent6>
        <a:srgbClr val="809EC2"/>
      </a:accent6>
      <a:hlink>
        <a:srgbClr val="59595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F7"/>
  <sheetViews>
    <sheetView showGridLines="0" showRowColHeaders="0" tabSelected="1" zoomScale="150" zoomScaleNormal="150" workbookViewId="0">
      <selection activeCell="A27" sqref="A27"/>
    </sheetView>
  </sheetViews>
  <sheetFormatPr defaultColWidth="11.140625" defaultRowHeight="15" customHeight="1" x14ac:dyDescent="0.25"/>
  <cols>
    <col min="1" max="1" width="119.85546875" style="3" customWidth="1"/>
    <col min="2" max="2" width="3.5703125" style="3" customWidth="1"/>
    <col min="3" max="16384" width="11.140625" style="3"/>
  </cols>
  <sheetData>
    <row r="1" spans="1:6" ht="15" customHeight="1" x14ac:dyDescent="0.3">
      <c r="A1" s="178"/>
      <c r="B1" s="178"/>
      <c r="C1" s="178"/>
      <c r="D1" s="178"/>
    </row>
    <row r="2" spans="1:6" ht="59.25" customHeight="1" x14ac:dyDescent="0.3">
      <c r="A2" s="178"/>
      <c r="B2" s="178"/>
      <c r="C2" s="178"/>
      <c r="D2" s="178"/>
    </row>
    <row r="3" spans="1:6" ht="22.5" customHeight="1" x14ac:dyDescent="0.3">
      <c r="A3" s="178"/>
      <c r="B3" s="178"/>
      <c r="C3" s="178"/>
      <c r="D3" s="178"/>
    </row>
    <row r="4" spans="1:6" ht="200.25" customHeight="1" x14ac:dyDescent="0.25">
      <c r="A4" s="179" t="s">
        <v>107</v>
      </c>
      <c r="B4" s="180"/>
      <c r="C4" s="180"/>
      <c r="D4" s="180"/>
      <c r="E4" s="180"/>
      <c r="F4" s="181"/>
    </row>
    <row r="5" spans="1:6" ht="15" customHeight="1" x14ac:dyDescent="0.3">
      <c r="A5" s="130" t="s">
        <v>0</v>
      </c>
      <c r="B5" s="177"/>
      <c r="C5" s="177"/>
    </row>
    <row r="6" spans="1:6" ht="15" customHeight="1" x14ac:dyDescent="0.3">
      <c r="A6" s="177"/>
      <c r="B6" s="177"/>
      <c r="C6" s="177"/>
    </row>
    <row r="7" spans="1:6" ht="15" customHeight="1" x14ac:dyDescent="0.3">
      <c r="B7" s="177"/>
      <c r="C7" s="177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C72"/>
  <sheetViews>
    <sheetView showGridLines="0" showRowColHeaders="0" zoomScale="75" zoomScaleNormal="75" zoomScalePageLayoutView="60" workbookViewId="0">
      <selection activeCell="D14" sqref="D14"/>
    </sheetView>
  </sheetViews>
  <sheetFormatPr defaultColWidth="9.140625" defaultRowHeight="15" customHeight="1" x14ac:dyDescent="0.25"/>
  <cols>
    <col min="1" max="1" width="18.7109375" style="2" customWidth="1"/>
    <col min="2" max="2" width="10.42578125" style="1" bestFit="1" customWidth="1"/>
    <col min="3" max="3" width="8.5703125" style="1" bestFit="1" customWidth="1"/>
    <col min="4" max="5" width="8.7109375" style="1" bestFit="1" customWidth="1"/>
    <col min="6" max="6" width="8.140625" style="1" bestFit="1" customWidth="1"/>
    <col min="7" max="8" width="9.5703125" style="1" bestFit="1" customWidth="1"/>
    <col min="9" max="9" width="9.7109375" style="1" customWidth="1"/>
    <col min="10" max="10" width="8.140625" style="1" bestFit="1" customWidth="1"/>
    <col min="11" max="16384" width="9.140625" style="1"/>
  </cols>
  <sheetData>
    <row r="1" spans="1:29" ht="9.9499999999999993" customHeight="1" x14ac:dyDescent="0.25">
      <c r="A1" s="237" t="s">
        <v>108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29" ht="9.9499999999999993" customHeight="1" x14ac:dyDescent="0.25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</row>
    <row r="3" spans="1:29" ht="9.9499999999999993" customHeight="1" thickBot="1" x14ac:dyDescent="0.3">
      <c r="A3" s="238"/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</row>
    <row r="4" spans="1:29" ht="15" customHeight="1" thickBot="1" x14ac:dyDescent="0.3">
      <c r="A4" s="248" t="s">
        <v>1</v>
      </c>
      <c r="B4" s="249"/>
      <c r="C4" s="252" t="s">
        <v>2</v>
      </c>
      <c r="D4" s="253"/>
      <c r="E4" s="253"/>
      <c r="F4" s="254"/>
      <c r="G4" s="252" t="s">
        <v>3</v>
      </c>
      <c r="H4" s="253"/>
      <c r="I4" s="253"/>
      <c r="J4" s="254"/>
      <c r="K4" s="245" t="s">
        <v>19</v>
      </c>
      <c r="L4" s="246"/>
      <c r="M4" s="246"/>
      <c r="N4" s="246"/>
      <c r="O4" s="246"/>
      <c r="P4" s="246"/>
      <c r="Q4" s="247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</row>
    <row r="5" spans="1:29" ht="15" customHeight="1" thickBot="1" x14ac:dyDescent="0.3">
      <c r="A5" s="250"/>
      <c r="B5" s="251"/>
      <c r="C5" s="213" t="s">
        <v>4</v>
      </c>
      <c r="D5" s="214" t="s">
        <v>5</v>
      </c>
      <c r="E5" s="214" t="s">
        <v>6</v>
      </c>
      <c r="F5" s="215" t="s">
        <v>7</v>
      </c>
      <c r="G5" s="216" t="s">
        <v>4</v>
      </c>
      <c r="H5" s="214" t="s">
        <v>5</v>
      </c>
      <c r="I5" s="214" t="s">
        <v>6</v>
      </c>
      <c r="J5" s="217" t="s">
        <v>7</v>
      </c>
      <c r="K5" s="87"/>
      <c r="L5" s="88"/>
      <c r="M5" s="88"/>
      <c r="N5" s="88"/>
      <c r="O5" s="88"/>
      <c r="P5" s="88"/>
      <c r="Q5" s="89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</row>
    <row r="6" spans="1:29" ht="15" customHeight="1" x14ac:dyDescent="0.25">
      <c r="A6" s="257" t="s">
        <v>8</v>
      </c>
      <c r="B6" s="219" t="s">
        <v>29</v>
      </c>
      <c r="C6" s="75">
        <v>3290</v>
      </c>
      <c r="D6" s="27">
        <v>19857</v>
      </c>
      <c r="E6" s="27">
        <f>SUM(C6:D6)</f>
        <v>23147</v>
      </c>
      <c r="F6" s="28">
        <f>E6/E42*100</f>
        <v>19.098657557530302</v>
      </c>
      <c r="G6" s="75">
        <v>8051</v>
      </c>
      <c r="H6" s="27">
        <v>81459</v>
      </c>
      <c r="I6" s="27">
        <f>SUM(G6:H6)</f>
        <v>89510</v>
      </c>
      <c r="J6" s="67">
        <f>I6/I42*100</f>
        <v>9.0023312930328743</v>
      </c>
      <c r="K6" s="53"/>
      <c r="L6" s="54"/>
      <c r="M6" s="86"/>
      <c r="N6" s="86"/>
      <c r="O6" s="86"/>
      <c r="P6" s="54"/>
      <c r="Q6" s="55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</row>
    <row r="7" spans="1:29" ht="15" customHeight="1" x14ac:dyDescent="0.25">
      <c r="A7" s="258"/>
      <c r="B7" s="220" t="s">
        <v>27</v>
      </c>
      <c r="C7" s="79">
        <v>3334</v>
      </c>
      <c r="D7" s="5">
        <v>20467</v>
      </c>
      <c r="E7" s="5">
        <f>SUM(C7:D7)</f>
        <v>23801</v>
      </c>
      <c r="F7" s="6">
        <f>E7/E43*100</f>
        <v>20.209559229351878</v>
      </c>
      <c r="G7" s="79">
        <v>8458</v>
      </c>
      <c r="H7" s="5">
        <v>88487</v>
      </c>
      <c r="I7" s="5">
        <f>SUM(G7:H7)</f>
        <v>96945</v>
      </c>
      <c r="J7" s="68">
        <f>I7/I43*100</f>
        <v>9.7926319649204672</v>
      </c>
      <c r="K7" s="56"/>
      <c r="L7" s="80"/>
      <c r="Q7" s="57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</row>
    <row r="8" spans="1:29" ht="15" customHeight="1" x14ac:dyDescent="0.25">
      <c r="A8" s="258"/>
      <c r="B8" s="220" t="s">
        <v>25</v>
      </c>
      <c r="C8" s="79">
        <v>3193</v>
      </c>
      <c r="D8" s="5">
        <v>18345</v>
      </c>
      <c r="E8" s="5">
        <f>SUM(C8:D8)</f>
        <v>21538</v>
      </c>
      <c r="F8" s="6">
        <f>E8/E44*100</f>
        <v>19.530640744300769</v>
      </c>
      <c r="G8" s="79">
        <v>7620</v>
      </c>
      <c r="H8" s="5">
        <v>80509</v>
      </c>
      <c r="I8" s="5">
        <f>SUM(G8:H8)</f>
        <v>88129</v>
      </c>
      <c r="J8" s="68">
        <f>I8/I44*100</f>
        <v>9.8451986098372668</v>
      </c>
      <c r="K8" s="56"/>
      <c r="L8" s="80"/>
      <c r="Q8" s="57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</row>
    <row r="9" spans="1:29" ht="15" customHeight="1" x14ac:dyDescent="0.25">
      <c r="A9" s="258"/>
      <c r="B9" s="220" t="s">
        <v>30</v>
      </c>
      <c r="C9" s="8">
        <f>C6/C7*100</f>
        <v>98.680263947210562</v>
      </c>
      <c r="D9" s="7">
        <f>D6/D7*100</f>
        <v>97.019592514779887</v>
      </c>
      <c r="E9" s="7">
        <f>E6/E7*100</f>
        <v>97.252216293433051</v>
      </c>
      <c r="F9" s="6"/>
      <c r="G9" s="8">
        <f>G6/G7*100</f>
        <v>95.187987703948934</v>
      </c>
      <c r="H9" s="7">
        <f>H6/H7*100</f>
        <v>92.057590380507875</v>
      </c>
      <c r="I9" s="7">
        <f>I6/I7*100</f>
        <v>92.330702975914178</v>
      </c>
      <c r="J9" s="68"/>
      <c r="K9" s="56"/>
      <c r="L9" s="80"/>
      <c r="Q9" s="57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</row>
    <row r="10" spans="1:29" ht="15" customHeight="1" x14ac:dyDescent="0.25">
      <c r="A10" s="258"/>
      <c r="B10" s="220" t="s">
        <v>31</v>
      </c>
      <c r="C10" s="8">
        <f>C6/C8*100</f>
        <v>103.03789539617914</v>
      </c>
      <c r="D10" s="7">
        <f>D6/D8*100</f>
        <v>108.24202780049059</v>
      </c>
      <c r="E10" s="7">
        <f>E6/E8*100</f>
        <v>107.47051722536911</v>
      </c>
      <c r="F10" s="6"/>
      <c r="G10" s="8">
        <f>G6/G8*100</f>
        <v>105.65616797900263</v>
      </c>
      <c r="H10" s="7">
        <f>H6/H8*100</f>
        <v>101.17999229899763</v>
      </c>
      <c r="I10" s="7">
        <f>I6/I8*100</f>
        <v>101.567021071384</v>
      </c>
      <c r="J10" s="68"/>
      <c r="K10" s="56"/>
      <c r="L10" s="80"/>
      <c r="M10" s="80"/>
      <c r="N10" s="80"/>
      <c r="O10" s="80"/>
      <c r="Q10" s="57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</row>
    <row r="11" spans="1:29" ht="15" customHeight="1" thickBot="1" x14ac:dyDescent="0.3">
      <c r="A11" s="259"/>
      <c r="B11" s="221" t="s">
        <v>7</v>
      </c>
      <c r="C11" s="14">
        <f>C6/E6*100</f>
        <v>14.213504989847497</v>
      </c>
      <c r="D11" s="15">
        <f>D6/E6*100</f>
        <v>85.786495010152507</v>
      </c>
      <c r="E11" s="15">
        <f>SUM(C11:D11)</f>
        <v>100</v>
      </c>
      <c r="F11" s="16"/>
      <c r="G11" s="14">
        <f>G6/I6*100</f>
        <v>8.9945257513127022</v>
      </c>
      <c r="H11" s="15">
        <f>H6/I6*100</f>
        <v>91.005474248687307</v>
      </c>
      <c r="I11" s="15">
        <f>SUM(G11:H11)</f>
        <v>100.00000000000001</v>
      </c>
      <c r="J11" s="69"/>
      <c r="K11" s="56"/>
      <c r="Q11" s="57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</row>
    <row r="12" spans="1:29" ht="15" customHeight="1" x14ac:dyDescent="0.25">
      <c r="A12" s="260" t="s">
        <v>9</v>
      </c>
      <c r="B12" s="219" t="s">
        <v>29</v>
      </c>
      <c r="C12" s="78">
        <v>6483</v>
      </c>
      <c r="D12" s="30">
        <v>56139</v>
      </c>
      <c r="E12" s="30">
        <f>SUM(C12:D12)</f>
        <v>62622</v>
      </c>
      <c r="F12" s="31">
        <f>E12/E42*100</f>
        <v>51.66959578207382</v>
      </c>
      <c r="G12" s="78">
        <v>32496</v>
      </c>
      <c r="H12" s="30">
        <v>361474</v>
      </c>
      <c r="I12" s="30">
        <f>SUM(G12:H12)</f>
        <v>393970</v>
      </c>
      <c r="J12" s="70">
        <f>I12/I42*100</f>
        <v>39.62292994655526</v>
      </c>
      <c r="K12" s="56"/>
      <c r="M12" s="80" t="str">
        <f>A6</f>
        <v>HOTELI</v>
      </c>
      <c r="N12" s="80" t="str">
        <f>A12</f>
        <v>OBJEKTI U DOMAĆINSTVU</v>
      </c>
      <c r="O12" s="80" t="str">
        <f>A18</f>
        <v>OSTALI UGOSTITELJSKI OBJEKTI ZA SMJEŠTAJ</v>
      </c>
      <c r="P12" s="80" t="str">
        <f>A24</f>
        <v>KAMP</v>
      </c>
      <c r="Q12" s="57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</row>
    <row r="13" spans="1:29" ht="15" customHeight="1" x14ac:dyDescent="0.25">
      <c r="A13" s="260"/>
      <c r="B13" s="220" t="s">
        <v>27</v>
      </c>
      <c r="C13" s="79">
        <v>6487</v>
      </c>
      <c r="D13" s="5">
        <v>55181</v>
      </c>
      <c r="E13" s="5">
        <f>SUM(C13:D13)</f>
        <v>61668</v>
      </c>
      <c r="F13" s="6">
        <f>E13/E43*100</f>
        <v>52.36263596301297</v>
      </c>
      <c r="G13" s="79">
        <v>32902</v>
      </c>
      <c r="H13" s="5">
        <v>360283</v>
      </c>
      <c r="I13" s="5">
        <f>SUM(G13:H13)</f>
        <v>393185</v>
      </c>
      <c r="J13" s="68">
        <f>I13/I43*100</f>
        <v>39.716499036848255</v>
      </c>
      <c r="K13" s="56"/>
      <c r="L13" s="80" t="str">
        <f>B6</f>
        <v>2026.</v>
      </c>
      <c r="M13" s="91">
        <f>E6</f>
        <v>23147</v>
      </c>
      <c r="N13" s="91">
        <f>E12</f>
        <v>62622</v>
      </c>
      <c r="O13" s="91">
        <f>E18</f>
        <v>22189</v>
      </c>
      <c r="P13" s="1">
        <f>E24</f>
        <v>368</v>
      </c>
      <c r="Q13" s="57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</row>
    <row r="14" spans="1:29" ht="15" customHeight="1" x14ac:dyDescent="0.25">
      <c r="A14" s="260"/>
      <c r="B14" s="220" t="s">
        <v>25</v>
      </c>
      <c r="C14" s="79">
        <v>5577</v>
      </c>
      <c r="D14" s="5">
        <v>54566</v>
      </c>
      <c r="E14" s="5">
        <f>C14+D14</f>
        <v>60143</v>
      </c>
      <c r="F14" s="6">
        <f>E14/E44*100</f>
        <v>54.537623097988721</v>
      </c>
      <c r="G14" s="79">
        <v>28450</v>
      </c>
      <c r="H14" s="5">
        <v>363623</v>
      </c>
      <c r="I14" s="5">
        <f>SUM(G14:H14)</f>
        <v>392073</v>
      </c>
      <c r="J14" s="68">
        <f>I14/I44*100</f>
        <v>43.799845165095789</v>
      </c>
      <c r="K14" s="56"/>
      <c r="L14" s="80" t="str">
        <f>B7</f>
        <v>2025.</v>
      </c>
      <c r="M14" s="91">
        <f>E7</f>
        <v>23801</v>
      </c>
      <c r="N14" s="91">
        <f>E13</f>
        <v>61668</v>
      </c>
      <c r="O14" s="92">
        <f>E19</f>
        <v>19155</v>
      </c>
      <c r="P14" s="1">
        <f>E25</f>
        <v>248</v>
      </c>
      <c r="Q14" s="57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</row>
    <row r="15" spans="1:29" ht="15" customHeight="1" x14ac:dyDescent="0.25">
      <c r="A15" s="260"/>
      <c r="B15" s="220" t="s">
        <v>30</v>
      </c>
      <c r="C15" s="13">
        <f>C12/C13*100</f>
        <v>99.938338214891317</v>
      </c>
      <c r="D15" s="9">
        <f>D12/D13*11</f>
        <v>11.190971530055636</v>
      </c>
      <c r="E15" s="9">
        <f>E12/E13*100</f>
        <v>101.54699357851722</v>
      </c>
      <c r="F15" s="6"/>
      <c r="G15" s="13">
        <f>G12/G13*100</f>
        <v>98.766032460032832</v>
      </c>
      <c r="H15" s="9">
        <f>H12/H13*100</f>
        <v>100.33057346585879</v>
      </c>
      <c r="I15" s="9">
        <f>I12/I13*100</f>
        <v>100.19965156351336</v>
      </c>
      <c r="J15" s="68"/>
      <c r="K15" s="56"/>
      <c r="L15" s="80" t="str">
        <f>B8</f>
        <v>2024.</v>
      </c>
      <c r="M15" s="91">
        <f>E8</f>
        <v>21538</v>
      </c>
      <c r="N15" s="91">
        <f>E14</f>
        <v>60143</v>
      </c>
      <c r="O15" s="92">
        <f>E20</f>
        <v>16884</v>
      </c>
      <c r="P15" s="1">
        <f>E26</f>
        <v>247</v>
      </c>
      <c r="Q15" s="57"/>
      <c r="S15" s="90"/>
      <c r="T15" s="90"/>
      <c r="U15" s="80"/>
      <c r="V15" s="80"/>
      <c r="W15" s="80"/>
      <c r="X15" s="80"/>
      <c r="Y15" s="80"/>
      <c r="Z15" s="80"/>
      <c r="AA15" s="80"/>
      <c r="AB15" s="90"/>
      <c r="AC15" s="90"/>
    </row>
    <row r="16" spans="1:29" ht="15" customHeight="1" x14ac:dyDescent="0.25">
      <c r="A16" s="260"/>
      <c r="B16" s="220" t="s">
        <v>31</v>
      </c>
      <c r="C16" s="13">
        <f>C12/C14*100</f>
        <v>116.2452931683701</v>
      </c>
      <c r="D16" s="9">
        <f>D12/D14*100</f>
        <v>102.88274749844226</v>
      </c>
      <c r="E16" s="9">
        <f>E12/E14*100</f>
        <v>104.12184294099065</v>
      </c>
      <c r="F16" s="6"/>
      <c r="G16" s="13">
        <f>G12/G14*100</f>
        <v>114.22144112478033</v>
      </c>
      <c r="H16" s="9">
        <f>H12/H14*100</f>
        <v>99.409003280870564</v>
      </c>
      <c r="I16" s="9">
        <f>I12/I14*100</f>
        <v>100.48383846885656</v>
      </c>
      <c r="J16" s="68"/>
      <c r="K16" s="56"/>
      <c r="Q16" s="57"/>
      <c r="S16" s="90"/>
      <c r="T16" s="90"/>
      <c r="U16" s="80"/>
      <c r="V16" s="91"/>
      <c r="W16" s="91"/>
      <c r="X16" s="208"/>
      <c r="Y16" s="209"/>
      <c r="Z16" s="91"/>
      <c r="AA16" s="208"/>
      <c r="AB16" s="90"/>
      <c r="AC16" s="90"/>
    </row>
    <row r="17" spans="1:29" ht="15" customHeight="1" thickBot="1" x14ac:dyDescent="0.3">
      <c r="A17" s="260"/>
      <c r="B17" s="222" t="s">
        <v>7</v>
      </c>
      <c r="C17" s="10">
        <f>C12/E12*100</f>
        <v>10.352591740921721</v>
      </c>
      <c r="D17" s="11">
        <f>D12/E12*100</f>
        <v>89.647408259078276</v>
      </c>
      <c r="E17" s="11">
        <f>SUM(C17:D17)</f>
        <v>100</v>
      </c>
      <c r="F17" s="12"/>
      <c r="G17" s="10">
        <f>G12/I12*100</f>
        <v>8.2483437825215109</v>
      </c>
      <c r="H17" s="11">
        <f>H12/I12*100</f>
        <v>91.751656217478484</v>
      </c>
      <c r="I17" s="11">
        <f>SUM(G17:H17)</f>
        <v>100</v>
      </c>
      <c r="J17" s="71"/>
      <c r="K17" s="56"/>
      <c r="Q17" s="57"/>
      <c r="S17" s="90"/>
      <c r="T17" s="90"/>
      <c r="U17" s="80"/>
      <c r="V17" s="91"/>
      <c r="W17" s="91"/>
      <c r="X17" s="210"/>
      <c r="Y17" s="209"/>
      <c r="Z17" s="91"/>
      <c r="AA17" s="210"/>
      <c r="AB17" s="90"/>
      <c r="AC17" s="90"/>
    </row>
    <row r="18" spans="1:29" ht="15" customHeight="1" thickBot="1" x14ac:dyDescent="0.3">
      <c r="A18" s="261" t="s">
        <v>10</v>
      </c>
      <c r="B18" s="219" t="s">
        <v>29</v>
      </c>
      <c r="C18" s="75">
        <v>2286</v>
      </c>
      <c r="D18" s="27">
        <v>19903</v>
      </c>
      <c r="E18" s="27">
        <f>C18+D18</f>
        <v>22189</v>
      </c>
      <c r="F18" s="28">
        <f>E18/E42*100</f>
        <v>18.308208949066398</v>
      </c>
      <c r="G18" s="75">
        <v>8900</v>
      </c>
      <c r="H18" s="27">
        <v>102389</v>
      </c>
      <c r="I18" s="27">
        <f>G18+H18</f>
        <v>111289</v>
      </c>
      <c r="J18" s="67">
        <f>I18/I42*100</f>
        <v>11.19272089454067</v>
      </c>
      <c r="K18" s="58"/>
      <c r="L18" s="59"/>
      <c r="M18" s="59"/>
      <c r="N18" s="59"/>
      <c r="O18" s="59"/>
      <c r="P18" s="59"/>
      <c r="Q18" s="60"/>
      <c r="S18" s="90"/>
      <c r="T18" s="90"/>
      <c r="U18" s="80"/>
      <c r="V18" s="80"/>
      <c r="W18" s="80"/>
      <c r="X18" s="210"/>
      <c r="Y18" s="211"/>
      <c r="Z18" s="80"/>
      <c r="AA18" s="210"/>
      <c r="AB18" s="90"/>
      <c r="AC18" s="90"/>
    </row>
    <row r="19" spans="1:29" ht="15" customHeight="1" x14ac:dyDescent="0.25">
      <c r="A19" s="262"/>
      <c r="B19" s="220" t="s">
        <v>27</v>
      </c>
      <c r="C19" s="79">
        <v>1699</v>
      </c>
      <c r="D19" s="5">
        <v>17456</v>
      </c>
      <c r="E19" s="5">
        <f>SUM(C19:D19)</f>
        <v>19155</v>
      </c>
      <c r="F19" s="6">
        <f>E19/E43*100</f>
        <v>16.264615227857451</v>
      </c>
      <c r="G19" s="79">
        <v>7540</v>
      </c>
      <c r="H19" s="5">
        <v>93936</v>
      </c>
      <c r="I19" s="5">
        <f>SUM(G19:H19)</f>
        <v>101476</v>
      </c>
      <c r="J19" s="68">
        <f>I19/I43*100</f>
        <v>10.250318441098246</v>
      </c>
      <c r="K19" s="56"/>
      <c r="Q19" s="57"/>
      <c r="S19" s="90"/>
      <c r="T19" s="90"/>
      <c r="U19" s="80"/>
      <c r="V19" s="91"/>
      <c r="W19" s="91"/>
      <c r="X19" s="210"/>
      <c r="Y19" s="209"/>
      <c r="Z19" s="91"/>
      <c r="AA19" s="80"/>
      <c r="AB19" s="90"/>
      <c r="AC19" s="90"/>
    </row>
    <row r="20" spans="1:29" ht="15" customHeight="1" x14ac:dyDescent="0.25">
      <c r="A20" s="262"/>
      <c r="B20" s="220" t="s">
        <v>25</v>
      </c>
      <c r="C20" s="79">
        <v>1707</v>
      </c>
      <c r="D20" s="5">
        <v>15177</v>
      </c>
      <c r="E20" s="5">
        <f>C20+D20</f>
        <v>16884</v>
      </c>
      <c r="F20" s="6">
        <f>E20/E44*100</f>
        <v>15.310397359400788</v>
      </c>
      <c r="G20" s="79">
        <v>7458</v>
      </c>
      <c r="H20" s="5">
        <v>84160</v>
      </c>
      <c r="I20" s="5">
        <f>G20+H20</f>
        <v>91618</v>
      </c>
      <c r="J20" s="68">
        <f>I20/I44*100</f>
        <v>10.234966994247872</v>
      </c>
      <c r="K20" s="56"/>
      <c r="Q20" s="57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</row>
    <row r="21" spans="1:29" ht="15" customHeight="1" x14ac:dyDescent="0.25">
      <c r="A21" s="262"/>
      <c r="B21" s="220" t="s">
        <v>30</v>
      </c>
      <c r="C21" s="13">
        <f>C18/C19*100</f>
        <v>134.54973513831666</v>
      </c>
      <c r="D21" s="9">
        <f>D18/D19*100</f>
        <v>114.01810265811183</v>
      </c>
      <c r="E21" s="9">
        <f>E18/E19*100</f>
        <v>115.83920647350561</v>
      </c>
      <c r="F21" s="6"/>
      <c r="G21" s="13">
        <f>G18/G19*100</f>
        <v>118.03713527851458</v>
      </c>
      <c r="H21" s="9">
        <f>H18/H19*100</f>
        <v>108.99867995230797</v>
      </c>
      <c r="I21" s="9">
        <f>I18/I19*100</f>
        <v>109.67026686112973</v>
      </c>
      <c r="J21" s="68"/>
      <c r="K21" s="56"/>
      <c r="Q21" s="57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</row>
    <row r="22" spans="1:29" ht="15" customHeight="1" x14ac:dyDescent="0.25">
      <c r="A22" s="262"/>
      <c r="B22" s="220" t="s">
        <v>31</v>
      </c>
      <c r="C22" s="13">
        <f>C18/C20*100</f>
        <v>133.91915641476274</v>
      </c>
      <c r="D22" s="218">
        <f>D18/D20*100</f>
        <v>131.13922382552548</v>
      </c>
      <c r="E22" s="9">
        <f>E18/E20*100</f>
        <v>131.4202795546079</v>
      </c>
      <c r="F22" s="6"/>
      <c r="G22" s="13">
        <f>G18/G20*100</f>
        <v>119.33494234379189</v>
      </c>
      <c r="H22" s="9">
        <f>H18/H20*100</f>
        <v>121.65993346007605</v>
      </c>
      <c r="I22" s="9">
        <f>I18/I20*100</f>
        <v>121.47067170206729</v>
      </c>
      <c r="J22" s="68"/>
      <c r="K22" s="56"/>
      <c r="Q22" s="57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</row>
    <row r="23" spans="1:29" ht="15" customHeight="1" thickBot="1" x14ac:dyDescent="0.3">
      <c r="A23" s="263"/>
      <c r="B23" s="221" t="s">
        <v>7</v>
      </c>
      <c r="C23" s="14">
        <f>C18/E18*100</f>
        <v>10.302402091126234</v>
      </c>
      <c r="D23" s="15">
        <f>D18/E18*100</f>
        <v>89.697597908873774</v>
      </c>
      <c r="E23" s="15">
        <f>SUM(C23:D23)</f>
        <v>100.00000000000001</v>
      </c>
      <c r="F23" s="16"/>
      <c r="G23" s="14">
        <f>G18/I18*100</f>
        <v>7.9971964884220368</v>
      </c>
      <c r="H23" s="15">
        <f>H18/I18*100</f>
        <v>92.002803511577966</v>
      </c>
      <c r="I23" s="15">
        <f>SUM(G23:H23)</f>
        <v>100</v>
      </c>
      <c r="J23" s="69"/>
      <c r="K23" s="56"/>
      <c r="Q23" s="57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</row>
    <row r="24" spans="1:29" ht="15" customHeight="1" x14ac:dyDescent="0.25">
      <c r="A24" s="264" t="s">
        <v>26</v>
      </c>
      <c r="B24" s="219" t="s">
        <v>29</v>
      </c>
      <c r="C24" s="78">
        <v>0</v>
      </c>
      <c r="D24" s="30">
        <v>368</v>
      </c>
      <c r="E24" s="29">
        <f>SUM(C24:D24)</f>
        <v>368</v>
      </c>
      <c r="F24" s="31">
        <f>E24/E42*100</f>
        <v>0.30363787882538346</v>
      </c>
      <c r="G24" s="78">
        <v>0</v>
      </c>
      <c r="H24" s="30">
        <v>1731</v>
      </c>
      <c r="I24" s="30">
        <f>SUM(G24:H24)</f>
        <v>1731</v>
      </c>
      <c r="J24" s="70">
        <f>I24/I42*100</f>
        <v>0.17409267644106696</v>
      </c>
      <c r="K24" s="56"/>
      <c r="M24" s="80" t="str">
        <f>B6</f>
        <v>2026.</v>
      </c>
      <c r="N24" s="80" t="str">
        <f>B7</f>
        <v>2025.</v>
      </c>
      <c r="O24" s="80" t="str">
        <f>B8</f>
        <v>2024.</v>
      </c>
      <c r="Q24" s="57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</row>
    <row r="25" spans="1:29" ht="15" customHeight="1" x14ac:dyDescent="0.25">
      <c r="A25" s="264"/>
      <c r="B25" s="220" t="s">
        <v>27</v>
      </c>
      <c r="C25" s="79">
        <v>2</v>
      </c>
      <c r="D25" s="5">
        <v>246</v>
      </c>
      <c r="E25" s="5">
        <f>SUM(C25:D25)</f>
        <v>248</v>
      </c>
      <c r="F25" s="6">
        <f>E25/E43*100</f>
        <v>0.21057815591274592</v>
      </c>
      <c r="G25" s="79">
        <v>8</v>
      </c>
      <c r="H25" s="5">
        <v>1502</v>
      </c>
      <c r="I25" s="5">
        <f>SUM(G25:H25)</f>
        <v>1510</v>
      </c>
      <c r="J25" s="68">
        <f>I25/I43*100</f>
        <v>0.15252848797802782</v>
      </c>
      <c r="K25" s="56"/>
      <c r="L25" s="80" t="s">
        <v>11</v>
      </c>
      <c r="M25" s="80">
        <f>I24</f>
        <v>1731</v>
      </c>
      <c r="N25" s="80">
        <f>I25</f>
        <v>1510</v>
      </c>
      <c r="O25" s="80">
        <f>I26</f>
        <v>1525</v>
      </c>
      <c r="Q25" s="57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</row>
    <row r="26" spans="1:29" ht="15" customHeight="1" x14ac:dyDescent="0.25">
      <c r="A26" s="264"/>
      <c r="B26" s="220" t="s">
        <v>25</v>
      </c>
      <c r="C26" s="79">
        <v>1</v>
      </c>
      <c r="D26" s="5">
        <v>246</v>
      </c>
      <c r="E26" s="5">
        <f>SUM(C26:D26)</f>
        <v>247</v>
      </c>
      <c r="F26" s="6">
        <f>E26/E44*100</f>
        <v>0.22397939752262463</v>
      </c>
      <c r="G26" s="79">
        <v>5</v>
      </c>
      <c r="H26" s="5">
        <v>1520</v>
      </c>
      <c r="I26" s="4">
        <f>SUM(G26:H26)</f>
        <v>1525</v>
      </c>
      <c r="J26" s="68">
        <f>I26/I44*100</f>
        <v>0.17036308003043077</v>
      </c>
      <c r="K26" s="56"/>
      <c r="L26" s="80" t="str">
        <f>A18</f>
        <v>OSTALI UGOSTITELJSKI OBJEKTI ZA SMJEŠTAJ</v>
      </c>
      <c r="M26" s="92">
        <f>I18</f>
        <v>111289</v>
      </c>
      <c r="N26" s="92">
        <f>I19</f>
        <v>101476</v>
      </c>
      <c r="O26" s="92">
        <f>I20</f>
        <v>91618</v>
      </c>
      <c r="Q26" s="57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</row>
    <row r="27" spans="1:29" ht="15" customHeight="1" x14ac:dyDescent="0.25">
      <c r="A27" s="264"/>
      <c r="B27" s="220" t="s">
        <v>30</v>
      </c>
      <c r="C27" s="13">
        <f>C24/C25*100</f>
        <v>0</v>
      </c>
      <c r="D27" s="9">
        <f>D24/D25*100</f>
        <v>149.59349593495935</v>
      </c>
      <c r="E27" s="9">
        <f>E24/E25*100</f>
        <v>148.38709677419354</v>
      </c>
      <c r="F27" s="6"/>
      <c r="G27" s="13">
        <f>G24/G25*100</f>
        <v>0</v>
      </c>
      <c r="H27" s="9">
        <f>H24/H25*100</f>
        <v>115.24633821571237</v>
      </c>
      <c r="I27" s="5">
        <f>I24/I25*100</f>
        <v>114.63576158940398</v>
      </c>
      <c r="J27" s="68"/>
      <c r="K27" s="56"/>
      <c r="L27" s="80" t="s">
        <v>9</v>
      </c>
      <c r="M27" s="92">
        <f>I12</f>
        <v>393970</v>
      </c>
      <c r="N27" s="92">
        <f>I13</f>
        <v>393185</v>
      </c>
      <c r="O27" s="92">
        <f>I14</f>
        <v>392073</v>
      </c>
      <c r="Q27" s="57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</row>
    <row r="28" spans="1:29" ht="15" customHeight="1" x14ac:dyDescent="0.25">
      <c r="A28" s="264"/>
      <c r="B28" s="220" t="s">
        <v>31</v>
      </c>
      <c r="C28" s="13">
        <f>C24/C26*100</f>
        <v>0</v>
      </c>
      <c r="D28" s="9">
        <f>D24/D26*100</f>
        <v>149.59349593495935</v>
      </c>
      <c r="E28" s="9">
        <f>E24/E26*100</f>
        <v>148.98785425101215</v>
      </c>
      <c r="F28" s="6"/>
      <c r="G28" s="13">
        <f>G24/G26*100</f>
        <v>0</v>
      </c>
      <c r="H28" s="9">
        <f>H24/H26*100</f>
        <v>113.88157894736841</v>
      </c>
      <c r="I28" s="9">
        <f>I24/I26*100</f>
        <v>113.50819672131148</v>
      </c>
      <c r="J28" s="68"/>
      <c r="K28" s="56"/>
      <c r="L28" s="80" t="s">
        <v>8</v>
      </c>
      <c r="M28" s="92">
        <f>I6</f>
        <v>89510</v>
      </c>
      <c r="N28" s="92">
        <f>I7</f>
        <v>96945</v>
      </c>
      <c r="O28" s="92">
        <f>I8</f>
        <v>88129</v>
      </c>
      <c r="Q28" s="57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</row>
    <row r="29" spans="1:29" ht="15" customHeight="1" thickBot="1" x14ac:dyDescent="0.3">
      <c r="A29" s="264"/>
      <c r="B29" s="222" t="s">
        <v>7</v>
      </c>
      <c r="C29" s="10">
        <f>C24/E24*100</f>
        <v>0</v>
      </c>
      <c r="D29" s="11">
        <f>D24/E24*100</f>
        <v>100</v>
      </c>
      <c r="E29" s="11">
        <f>SUM(C29:D29)</f>
        <v>100</v>
      </c>
      <c r="F29" s="12"/>
      <c r="G29" s="10">
        <f>G24/I24*100</f>
        <v>0</v>
      </c>
      <c r="H29" s="11">
        <f>H24/I24*100</f>
        <v>100</v>
      </c>
      <c r="I29" s="11">
        <f>SUM(G29:H29)</f>
        <v>100</v>
      </c>
      <c r="J29" s="71"/>
      <c r="K29" s="56"/>
      <c r="Q29" s="57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</row>
    <row r="30" spans="1:29" ht="15" customHeight="1" x14ac:dyDescent="0.25">
      <c r="A30" s="239" t="s">
        <v>12</v>
      </c>
      <c r="B30" s="223" t="s">
        <v>29</v>
      </c>
      <c r="C30" s="75">
        <f>C6+C12+C18+C24</f>
        <v>12059</v>
      </c>
      <c r="D30" s="27">
        <f>D6+D12+D18+D24</f>
        <v>96267</v>
      </c>
      <c r="E30" s="27">
        <f t="shared" ref="C30:J32" si="0">E6+E12+E18+E24</f>
        <v>108326</v>
      </c>
      <c r="F30" s="28">
        <f t="shared" si="0"/>
        <v>89.380100167495897</v>
      </c>
      <c r="G30" s="75">
        <f>G6+G12+G18+G24</f>
        <v>49447</v>
      </c>
      <c r="H30" s="27">
        <f>H6+H12+H18+H24</f>
        <v>547053</v>
      </c>
      <c r="I30" s="27">
        <f>I6+I12+I18+I24</f>
        <v>596500</v>
      </c>
      <c r="J30" s="67">
        <f t="shared" si="0"/>
        <v>59.992074810569875</v>
      </c>
      <c r="K30" s="56"/>
      <c r="Q30" s="57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</row>
    <row r="31" spans="1:29" ht="15" customHeight="1" x14ac:dyDescent="0.25">
      <c r="A31" s="240"/>
      <c r="B31" s="224" t="s">
        <v>27</v>
      </c>
      <c r="C31" s="77">
        <f>C7+C13+C19+C25</f>
        <v>11522</v>
      </c>
      <c r="D31" s="42">
        <f>D7+D13+D19+D25</f>
        <v>93350</v>
      </c>
      <c r="E31" s="42">
        <f t="shared" si="0"/>
        <v>104872</v>
      </c>
      <c r="F31" s="43">
        <f t="shared" si="0"/>
        <v>89.047388576135035</v>
      </c>
      <c r="G31" s="77">
        <f>G7+G13+G19+G25</f>
        <v>48908</v>
      </c>
      <c r="H31" s="42">
        <f>H7+H13+H19+H25</f>
        <v>544208</v>
      </c>
      <c r="I31" s="42">
        <f t="shared" si="0"/>
        <v>593116</v>
      </c>
      <c r="J31" s="72">
        <f t="shared" si="0"/>
        <v>59.911977930844991</v>
      </c>
      <c r="K31" s="64"/>
      <c r="L31" s="65"/>
      <c r="M31" s="65"/>
      <c r="N31" s="65"/>
      <c r="O31" s="65"/>
      <c r="P31" s="65"/>
      <c r="Q31" s="66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</row>
    <row r="32" spans="1:29" ht="15" customHeight="1" x14ac:dyDescent="0.25">
      <c r="A32" s="240"/>
      <c r="B32" s="224" t="s">
        <v>25</v>
      </c>
      <c r="C32" s="77">
        <f t="shared" si="0"/>
        <v>10478</v>
      </c>
      <c r="D32" s="42">
        <f t="shared" si="0"/>
        <v>88334</v>
      </c>
      <c r="E32" s="42">
        <f t="shared" si="0"/>
        <v>98812</v>
      </c>
      <c r="F32" s="43">
        <f t="shared" si="0"/>
        <v>89.602640599212904</v>
      </c>
      <c r="G32" s="77">
        <f t="shared" si="0"/>
        <v>43533</v>
      </c>
      <c r="H32" s="42">
        <f t="shared" si="0"/>
        <v>529812</v>
      </c>
      <c r="I32" s="42">
        <f t="shared" si="0"/>
        <v>573345</v>
      </c>
      <c r="J32" s="72">
        <f t="shared" si="0"/>
        <v>64.050373849211354</v>
      </c>
      <c r="K32" s="64"/>
      <c r="L32" s="65"/>
      <c r="M32" s="65"/>
      <c r="N32" s="65"/>
      <c r="O32" s="65"/>
      <c r="P32" s="65"/>
      <c r="Q32" s="66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</row>
    <row r="33" spans="1:17" ht="15" customHeight="1" thickBot="1" x14ac:dyDescent="0.3">
      <c r="A33" s="240"/>
      <c r="B33" s="224" t="s">
        <v>30</v>
      </c>
      <c r="C33" s="45">
        <f>C30/C31*100</f>
        <v>104.66064919284845</v>
      </c>
      <c r="D33" s="44">
        <f>D30/D31*100</f>
        <v>103.12479914301018</v>
      </c>
      <c r="E33" s="44">
        <f>E30/E31*100</f>
        <v>103.29353879014418</v>
      </c>
      <c r="F33" s="43"/>
      <c r="G33" s="45">
        <f>G30/G31*100</f>
        <v>101.10206919113438</v>
      </c>
      <c r="H33" s="44">
        <f>H30/H31*100</f>
        <v>100.52277805544938</v>
      </c>
      <c r="I33" s="44">
        <f>I30/I31*100</f>
        <v>100.57054606518791</v>
      </c>
      <c r="J33" s="72"/>
      <c r="K33" s="61"/>
      <c r="L33" s="62"/>
      <c r="M33" s="62"/>
      <c r="N33" s="62"/>
      <c r="O33" s="62"/>
      <c r="P33" s="62"/>
      <c r="Q33" s="63"/>
    </row>
    <row r="34" spans="1:17" ht="15" customHeight="1" x14ac:dyDescent="0.25">
      <c r="A34" s="240"/>
      <c r="B34" s="224" t="s">
        <v>31</v>
      </c>
      <c r="C34" s="45">
        <f>C30/C32*100</f>
        <v>115.08875739644971</v>
      </c>
      <c r="D34" s="44">
        <f>D30/D32*100</f>
        <v>108.98068693821179</v>
      </c>
      <c r="E34" s="44">
        <f>E30/E32*100</f>
        <v>109.62838521637049</v>
      </c>
      <c r="F34" s="43"/>
      <c r="G34" s="45">
        <f>G30/G32*100</f>
        <v>113.58509636367813</v>
      </c>
      <c r="H34" s="44">
        <f>H30/H32*100</f>
        <v>103.25417317841045</v>
      </c>
      <c r="I34" s="44">
        <f>I30/I32*100</f>
        <v>104.03858061027829</v>
      </c>
      <c r="J34" s="43"/>
      <c r="K34" s="231" t="s">
        <v>20</v>
      </c>
      <c r="L34" s="232"/>
      <c r="M34" s="232"/>
      <c r="N34" s="232"/>
      <c r="O34" s="232"/>
      <c r="P34" s="232"/>
      <c r="Q34" s="233"/>
    </row>
    <row r="35" spans="1:17" ht="15" customHeight="1" thickBot="1" x14ac:dyDescent="0.3">
      <c r="A35" s="241"/>
      <c r="B35" s="225" t="s">
        <v>7</v>
      </c>
      <c r="C35" s="50">
        <f>C30/E30*100</f>
        <v>11.132138175507265</v>
      </c>
      <c r="D35" s="48">
        <f>D30/E30*100</f>
        <v>88.867861824492735</v>
      </c>
      <c r="E35" s="48">
        <f>SUM(C35:D35)</f>
        <v>100</v>
      </c>
      <c r="F35" s="49"/>
      <c r="G35" s="50">
        <f>G30/I30*100</f>
        <v>8.2895222129086346</v>
      </c>
      <c r="H35" s="48">
        <f>H30/I30*100</f>
        <v>91.710477787091378</v>
      </c>
      <c r="I35" s="48">
        <f>SUM(G35:H35)</f>
        <v>100.00000000000001</v>
      </c>
      <c r="J35" s="49"/>
      <c r="K35" s="234"/>
      <c r="L35" s="235"/>
      <c r="M35" s="235"/>
      <c r="N35" s="235"/>
      <c r="O35" s="235"/>
      <c r="P35" s="235"/>
      <c r="Q35" s="236"/>
    </row>
    <row r="36" spans="1:17" ht="15" customHeight="1" x14ac:dyDescent="0.25">
      <c r="A36" s="242" t="s">
        <v>13</v>
      </c>
      <c r="B36" s="219" t="s">
        <v>29</v>
      </c>
      <c r="C36" s="75">
        <v>3603</v>
      </c>
      <c r="D36" s="27">
        <v>9268</v>
      </c>
      <c r="E36" s="27">
        <f>SUM(C36:D36)</f>
        <v>12871</v>
      </c>
      <c r="F36" s="28">
        <f>E36/E42*100</f>
        <v>10.619899832504105</v>
      </c>
      <c r="G36" s="75">
        <v>142898</v>
      </c>
      <c r="H36" s="27">
        <v>254900</v>
      </c>
      <c r="I36" s="27">
        <f>G36+H36</f>
        <v>397798</v>
      </c>
      <c r="J36" s="28">
        <f>I36/I42*100</f>
        <v>40.007925189430132</v>
      </c>
      <c r="K36" s="56"/>
      <c r="Q36" s="57"/>
    </row>
    <row r="37" spans="1:17" ht="15" customHeight="1" x14ac:dyDescent="0.25">
      <c r="A37" s="243"/>
      <c r="B37" s="220" t="s">
        <v>27</v>
      </c>
      <c r="C37" s="76">
        <v>3641</v>
      </c>
      <c r="D37" s="22">
        <v>9258</v>
      </c>
      <c r="E37" s="152">
        <f>SUM(C37:D37)</f>
        <v>12899</v>
      </c>
      <c r="F37" s="23">
        <f>E37/E43*100</f>
        <v>10.952611423864958</v>
      </c>
      <c r="G37" s="76">
        <v>142221</v>
      </c>
      <c r="H37" s="22">
        <v>254642</v>
      </c>
      <c r="I37" s="22">
        <f>G37+H37</f>
        <v>396863</v>
      </c>
      <c r="J37" s="23">
        <f>I37/I43*100</f>
        <v>40.088022069155002</v>
      </c>
      <c r="K37" s="56"/>
      <c r="L37" s="80" t="s">
        <v>8</v>
      </c>
      <c r="M37" s="81">
        <f>J6</f>
        <v>9.0023312930328743</v>
      </c>
      <c r="Q37" s="57"/>
    </row>
    <row r="38" spans="1:17" ht="15" customHeight="1" x14ac:dyDescent="0.25">
      <c r="A38" s="243"/>
      <c r="B38" s="220" t="s">
        <v>25</v>
      </c>
      <c r="C38" s="76">
        <v>3384</v>
      </c>
      <c r="D38" s="22">
        <v>8082</v>
      </c>
      <c r="E38" s="22">
        <f>SUM(C38:D38)</f>
        <v>11466</v>
      </c>
      <c r="F38" s="23">
        <f>E38/E44*100</f>
        <v>10.397359400787101</v>
      </c>
      <c r="G38" s="76">
        <v>128392</v>
      </c>
      <c r="H38" s="22">
        <v>193410</v>
      </c>
      <c r="I38" s="22">
        <f>G38+H38</f>
        <v>321802</v>
      </c>
      <c r="J38" s="23">
        <f>I38/I44*100</f>
        <v>35.949626150788646</v>
      </c>
      <c r="K38" s="56"/>
      <c r="L38" s="80" t="s">
        <v>9</v>
      </c>
      <c r="M38" s="81">
        <f>J12</f>
        <v>39.62292994655526</v>
      </c>
      <c r="Q38" s="57"/>
    </row>
    <row r="39" spans="1:17" ht="15" customHeight="1" x14ac:dyDescent="0.25">
      <c r="A39" s="243"/>
      <c r="B39" s="220" t="s">
        <v>30</v>
      </c>
      <c r="C39" s="25">
        <f>C36/C37*100</f>
        <v>98.956330678385058</v>
      </c>
      <c r="D39" s="24">
        <f>D36/D37*100</f>
        <v>100.10801468999784</v>
      </c>
      <c r="E39" s="212">
        <f>E36/E37*100</f>
        <v>99.782928909217773</v>
      </c>
      <c r="F39" s="23"/>
      <c r="G39" s="25">
        <f>G36/G37*100</f>
        <v>100.47601971579442</v>
      </c>
      <c r="H39" s="24">
        <f>H36/H37*100</f>
        <v>100.10131871411629</v>
      </c>
      <c r="I39" s="24">
        <f>I36/I37*100</f>
        <v>100.23559767476434</v>
      </c>
      <c r="J39" s="23"/>
      <c r="K39" s="56"/>
      <c r="L39" s="80" t="s">
        <v>10</v>
      </c>
      <c r="M39" s="81">
        <f>J18</f>
        <v>11.19272089454067</v>
      </c>
      <c r="Q39" s="57"/>
    </row>
    <row r="40" spans="1:17" ht="15" customHeight="1" x14ac:dyDescent="0.25">
      <c r="A40" s="243"/>
      <c r="B40" s="220" t="s">
        <v>31</v>
      </c>
      <c r="C40" s="25">
        <f>C36/C38*100</f>
        <v>106.47163120567376</v>
      </c>
      <c r="D40" s="212">
        <f>D36/D38*100</f>
        <v>114.67458549863896</v>
      </c>
      <c r="E40" s="24">
        <f>E36/E38*100</f>
        <v>112.25361939647654</v>
      </c>
      <c r="F40" s="23"/>
      <c r="G40" s="25">
        <f>G36/G38*100</f>
        <v>111.29821172658734</v>
      </c>
      <c r="H40" s="24">
        <f>H36/H38*100</f>
        <v>131.79256501732073</v>
      </c>
      <c r="I40" s="24">
        <f>I36/I38*100</f>
        <v>123.61576373049266</v>
      </c>
      <c r="J40" s="23"/>
      <c r="K40" s="56"/>
      <c r="L40" s="80" t="s">
        <v>11</v>
      </c>
      <c r="M40" s="81">
        <f>J24</f>
        <v>0.17409267644106696</v>
      </c>
      <c r="Q40" s="57"/>
    </row>
    <row r="41" spans="1:17" ht="15" customHeight="1" thickBot="1" x14ac:dyDescent="0.3">
      <c r="A41" s="244"/>
      <c r="B41" s="226" t="s">
        <v>7</v>
      </c>
      <c r="C41" s="47">
        <f>C36/E36*100</f>
        <v>27.993162924403698</v>
      </c>
      <c r="D41" s="46">
        <f>D36/E36*100</f>
        <v>72.006837075596295</v>
      </c>
      <c r="E41" s="46">
        <f>SUM(C41:D41)</f>
        <v>100</v>
      </c>
      <c r="F41" s="26"/>
      <c r="G41" s="47">
        <f>G36/I36*100</f>
        <v>35.922251997244828</v>
      </c>
      <c r="H41" s="46">
        <f>H36/I36*100</f>
        <v>64.077748002755158</v>
      </c>
      <c r="I41" s="46">
        <f>SUM(G41:H41)</f>
        <v>99.999999999999986</v>
      </c>
      <c r="J41" s="26"/>
      <c r="K41" s="56"/>
      <c r="L41" s="80" t="s">
        <v>21</v>
      </c>
      <c r="M41" s="81">
        <f>J36</f>
        <v>40.007925189430132</v>
      </c>
      <c r="Q41" s="57"/>
    </row>
    <row r="42" spans="1:17" ht="15" customHeight="1" x14ac:dyDescent="0.25">
      <c r="A42" s="255" t="s">
        <v>18</v>
      </c>
      <c r="B42" s="227" t="s">
        <v>29</v>
      </c>
      <c r="C42" s="73">
        <f t="shared" ref="C42:D44" si="1">C30+C36</f>
        <v>15662</v>
      </c>
      <c r="D42" s="51">
        <f>D30+D36</f>
        <v>105535</v>
      </c>
      <c r="E42" s="51">
        <f>SUM(C42:D42)</f>
        <v>121197</v>
      </c>
      <c r="F42" s="52">
        <f>F6+F12+F18+F24+F36</f>
        <v>100</v>
      </c>
      <c r="G42" s="73">
        <f>G30+G36</f>
        <v>192345</v>
      </c>
      <c r="H42" s="51">
        <f t="shared" ref="G42:H44" si="2">H30+H36</f>
        <v>801953</v>
      </c>
      <c r="I42" s="51">
        <f>SUM(G42:H42)</f>
        <v>994298</v>
      </c>
      <c r="J42" s="52">
        <f>J6+J12+J18+J24+J36</f>
        <v>100</v>
      </c>
      <c r="K42" s="56"/>
      <c r="Q42" s="57"/>
    </row>
    <row r="43" spans="1:17" ht="15" customHeight="1" x14ac:dyDescent="0.25">
      <c r="A43" s="255"/>
      <c r="B43" s="228" t="s">
        <v>27</v>
      </c>
      <c r="C43" s="74">
        <f t="shared" si="1"/>
        <v>15163</v>
      </c>
      <c r="D43" s="32">
        <f t="shared" si="1"/>
        <v>102608</v>
      </c>
      <c r="E43" s="32">
        <f>SUM(C43:D43)</f>
        <v>117771</v>
      </c>
      <c r="F43" s="33">
        <f>F31+F37</f>
        <v>100</v>
      </c>
      <c r="G43" s="74">
        <f t="shared" si="2"/>
        <v>191129</v>
      </c>
      <c r="H43" s="32">
        <f t="shared" si="2"/>
        <v>798850</v>
      </c>
      <c r="I43" s="32">
        <f>SUM(G43:H43)</f>
        <v>989979</v>
      </c>
      <c r="J43" s="33">
        <f>J7+J13+J19+J25+J37</f>
        <v>100</v>
      </c>
      <c r="K43" s="56"/>
      <c r="Q43" s="57"/>
    </row>
    <row r="44" spans="1:17" ht="15" customHeight="1" x14ac:dyDescent="0.25">
      <c r="A44" s="255"/>
      <c r="B44" s="228" t="s">
        <v>25</v>
      </c>
      <c r="C44" s="74">
        <f t="shared" si="1"/>
        <v>13862</v>
      </c>
      <c r="D44" s="32">
        <f t="shared" si="1"/>
        <v>96416</v>
      </c>
      <c r="E44" s="32">
        <f>SUM(C44:D44)</f>
        <v>110278</v>
      </c>
      <c r="F44" s="33">
        <f>F32+F38</f>
        <v>100</v>
      </c>
      <c r="G44" s="74">
        <f t="shared" si="2"/>
        <v>171925</v>
      </c>
      <c r="H44" s="32">
        <f t="shared" si="2"/>
        <v>723222</v>
      </c>
      <c r="I44" s="230">
        <f>SUM(G44:H44)</f>
        <v>895147</v>
      </c>
      <c r="J44" s="33">
        <f>J32+J38</f>
        <v>100</v>
      </c>
      <c r="K44" s="56"/>
      <c r="Q44" s="57"/>
    </row>
    <row r="45" spans="1:17" ht="15" customHeight="1" x14ac:dyDescent="0.25">
      <c r="A45" s="255"/>
      <c r="B45" s="228" t="s">
        <v>30</v>
      </c>
      <c r="C45" s="35">
        <f>C42/C43*100</f>
        <v>103.29090549363582</v>
      </c>
      <c r="D45" s="34">
        <f>D42/D43*100</f>
        <v>102.85260408545143</v>
      </c>
      <c r="E45" s="34">
        <f>E42/E43*100</f>
        <v>102.9090353312785</v>
      </c>
      <c r="F45" s="33"/>
      <c r="G45" s="35">
        <f>G42/G43*100</f>
        <v>100.63621951666153</v>
      </c>
      <c r="H45" s="34">
        <f>H42/H43*100</f>
        <v>100.38843337297365</v>
      </c>
      <c r="I45" s="34">
        <f>I42/I43*100</f>
        <v>100.43627188051462</v>
      </c>
      <c r="J45" s="33"/>
      <c r="K45" s="56"/>
      <c r="Q45" s="57"/>
    </row>
    <row r="46" spans="1:17" ht="15" customHeight="1" x14ac:dyDescent="0.25">
      <c r="A46" s="255"/>
      <c r="B46" s="228" t="s">
        <v>31</v>
      </c>
      <c r="C46" s="35">
        <f>C42/C44*100</f>
        <v>112.98513922954841</v>
      </c>
      <c r="D46" s="34">
        <f>D42/D44*100</f>
        <v>109.45797378028543</v>
      </c>
      <c r="E46" s="34">
        <f>E42/E44*100</f>
        <v>109.90134024918841</v>
      </c>
      <c r="F46" s="33"/>
      <c r="G46" s="35">
        <f>G42/G44*100</f>
        <v>111.87727206630798</v>
      </c>
      <c r="H46" s="34">
        <f>H42/H44*100</f>
        <v>110.88614560950856</v>
      </c>
      <c r="I46" s="34">
        <f>I42/I44*100</f>
        <v>111.07650475285065</v>
      </c>
      <c r="J46" s="33"/>
      <c r="K46" s="56"/>
      <c r="Q46" s="57"/>
    </row>
    <row r="47" spans="1:17" ht="15" customHeight="1" thickBot="1" x14ac:dyDescent="0.3">
      <c r="A47" s="256"/>
      <c r="B47" s="229" t="s">
        <v>7</v>
      </c>
      <c r="C47" s="38">
        <f>C42/E42*100</f>
        <v>12.922762114573793</v>
      </c>
      <c r="D47" s="36">
        <f>D42/E42*100</f>
        <v>87.0772378854262</v>
      </c>
      <c r="E47" s="36">
        <f>SUM(C47:D47)</f>
        <v>100</v>
      </c>
      <c r="F47" s="37"/>
      <c r="G47" s="38">
        <f>G42/I42*100</f>
        <v>19.344804072823237</v>
      </c>
      <c r="H47" s="36">
        <f>H42/I42*100</f>
        <v>80.655195927176763</v>
      </c>
      <c r="I47" s="36">
        <f>SUM(G47:H47)</f>
        <v>100</v>
      </c>
      <c r="J47" s="37"/>
      <c r="K47" s="58"/>
      <c r="L47" s="59"/>
      <c r="M47" s="59"/>
      <c r="N47" s="59"/>
      <c r="O47" s="59"/>
      <c r="P47" s="59"/>
      <c r="Q47" s="60"/>
    </row>
    <row r="48" spans="1:17" ht="15" customHeight="1" x14ac:dyDescent="0.25">
      <c r="A48" s="82"/>
      <c r="B48" s="83"/>
      <c r="C48" s="83"/>
      <c r="D48" s="83"/>
      <c r="E48" s="83"/>
      <c r="F48" s="83"/>
      <c r="G48" s="83"/>
      <c r="H48" s="83"/>
    </row>
    <row r="49" spans="1:17" ht="15" customHeight="1" x14ac:dyDescent="0.25">
      <c r="A49" s="84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</row>
    <row r="50" spans="1:17" ht="15" customHeight="1" x14ac:dyDescent="0.25">
      <c r="A50" s="84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</row>
    <row r="51" spans="1:17" ht="15" customHeight="1" x14ac:dyDescent="0.25">
      <c r="A51" s="84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</row>
    <row r="52" spans="1:17" ht="15" customHeight="1" x14ac:dyDescent="0.25">
      <c r="A52" s="84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</row>
    <row r="53" spans="1:17" ht="15" customHeight="1" x14ac:dyDescent="0.25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</row>
    <row r="54" spans="1:17" ht="15" customHeight="1" x14ac:dyDescent="0.25">
      <c r="A54" s="84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</row>
    <row r="55" spans="1:17" ht="15" customHeight="1" x14ac:dyDescent="0.25">
      <c r="A55" s="84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</row>
    <row r="56" spans="1:17" ht="15" customHeight="1" x14ac:dyDescent="0.25">
      <c r="A56" s="84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</row>
    <row r="57" spans="1:17" ht="15" customHeight="1" x14ac:dyDescent="0.25">
      <c r="A57" s="84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</row>
    <row r="58" spans="1:17" ht="15" customHeight="1" x14ac:dyDescent="0.25">
      <c r="A58" s="84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</row>
    <row r="59" spans="1:17" ht="15" customHeight="1" x14ac:dyDescent="0.25">
      <c r="A59" s="84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</row>
    <row r="60" spans="1:17" ht="15" customHeight="1" x14ac:dyDescent="0.25">
      <c r="A60" s="84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</row>
    <row r="61" spans="1:17" ht="15" customHeight="1" x14ac:dyDescent="0.25">
      <c r="A61" s="84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</row>
    <row r="62" spans="1:17" ht="15" customHeight="1" x14ac:dyDescent="0.25">
      <c r="A62" s="84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</row>
    <row r="63" spans="1:17" ht="15" customHeight="1" x14ac:dyDescent="0.25">
      <c r="A63" s="84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</row>
    <row r="64" spans="1:17" ht="15" customHeight="1" x14ac:dyDescent="0.25">
      <c r="A64" s="84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</row>
    <row r="65" spans="1:17" ht="15" customHeight="1" x14ac:dyDescent="0.25">
      <c r="A65" s="84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</row>
    <row r="66" spans="1:17" ht="15" customHeight="1" x14ac:dyDescent="0.25">
      <c r="A66" s="84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</row>
    <row r="67" spans="1:17" ht="15" customHeight="1" x14ac:dyDescent="0.25">
      <c r="A67" s="84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</row>
    <row r="68" spans="1:17" ht="15" customHeight="1" x14ac:dyDescent="0.25">
      <c r="A68" s="84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</row>
    <row r="69" spans="1:17" ht="15" customHeight="1" x14ac:dyDescent="0.25">
      <c r="A69" s="84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</row>
    <row r="70" spans="1:17" ht="15" customHeight="1" x14ac:dyDescent="0.25">
      <c r="A70" s="84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</row>
    <row r="71" spans="1:17" ht="15" customHeight="1" x14ac:dyDescent="0.25">
      <c r="A71" s="84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</row>
    <row r="72" spans="1:17" ht="15" customHeight="1" x14ac:dyDescent="0.25">
      <c r="A72" s="84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</row>
  </sheetData>
  <mergeCells count="13">
    <mergeCell ref="A42:A47"/>
    <mergeCell ref="A6:A11"/>
    <mergeCell ref="A12:A17"/>
    <mergeCell ref="A18:A23"/>
    <mergeCell ref="A24:A29"/>
    <mergeCell ref="K34:Q35"/>
    <mergeCell ref="A1:Q3"/>
    <mergeCell ref="A30:A35"/>
    <mergeCell ref="A36:A41"/>
    <mergeCell ref="K4:Q4"/>
    <mergeCell ref="A4:B5"/>
    <mergeCell ref="C4:F4"/>
    <mergeCell ref="G4:J4"/>
  </mergeCells>
  <phoneticPr fontId="42" type="noConversion"/>
  <printOptions horizontalCentered="1"/>
  <pageMargins left="0.15748031496062992" right="0.15748031496062992" top="0.10572916666666667" bottom="0.15748031496062992" header="0" footer="0"/>
  <pageSetup paperSize="9" scale="90" fitToHeight="0" orientation="landscape" horizontalDpi="1200" verticalDpi="1200" r:id="rId1"/>
  <headerFooter differentFirst="1"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485-A869-498A-BBCC-BFBE6363217E}">
  <dimension ref="A1:AR108"/>
  <sheetViews>
    <sheetView zoomScale="80" zoomScaleNormal="80" zoomScaleSheetLayoutView="80" zoomScalePageLayoutView="60" workbookViewId="0">
      <selection activeCell="H89" sqref="H89"/>
    </sheetView>
  </sheetViews>
  <sheetFormatPr defaultRowHeight="15" x14ac:dyDescent="0.25"/>
  <cols>
    <col min="1" max="1" width="19.5703125" customWidth="1"/>
    <col min="18" max="18" width="13.42578125" customWidth="1"/>
    <col min="19" max="20" width="11" bestFit="1" customWidth="1"/>
    <col min="21" max="21" width="10.7109375" customWidth="1"/>
    <col min="24" max="24" width="12.140625" customWidth="1"/>
  </cols>
  <sheetData>
    <row r="1" spans="1:44" ht="9.9499999999999993" customHeight="1" x14ac:dyDescent="0.25">
      <c r="A1" s="265" t="s">
        <v>109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</row>
    <row r="2" spans="1:44" ht="9.9499999999999993" customHeight="1" x14ac:dyDescent="0.2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</row>
    <row r="3" spans="1:44" ht="9.9499999999999993" customHeight="1" thickBot="1" x14ac:dyDescent="0.3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</row>
    <row r="4" spans="1:44" x14ac:dyDescent="0.25">
      <c r="A4" s="274" t="s">
        <v>22</v>
      </c>
      <c r="B4" s="267" t="s">
        <v>29</v>
      </c>
      <c r="C4" s="267"/>
      <c r="D4" s="267"/>
      <c r="E4" s="268" t="s">
        <v>27</v>
      </c>
      <c r="F4" s="267"/>
      <c r="G4" s="269"/>
      <c r="H4" s="267" t="s">
        <v>25</v>
      </c>
      <c r="I4" s="267"/>
      <c r="J4" s="267"/>
      <c r="K4" s="270" t="s">
        <v>30</v>
      </c>
      <c r="L4" s="271"/>
      <c r="M4" s="267" t="s">
        <v>31</v>
      </c>
      <c r="N4" s="267"/>
      <c r="O4" s="272" t="s">
        <v>28</v>
      </c>
      <c r="P4" s="273"/>
      <c r="Q4" s="99"/>
      <c r="R4" s="99"/>
      <c r="S4" s="99"/>
      <c r="T4" s="99"/>
      <c r="U4" s="99"/>
      <c r="V4" s="99"/>
      <c r="W4" s="106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</row>
    <row r="5" spans="1:44" ht="30.75" thickBot="1" x14ac:dyDescent="0.3">
      <c r="A5" s="275"/>
      <c r="B5" s="17" t="s">
        <v>14</v>
      </c>
      <c r="C5" s="18" t="s">
        <v>15</v>
      </c>
      <c r="D5" s="122" t="s">
        <v>16</v>
      </c>
      <c r="E5" s="19" t="s">
        <v>14</v>
      </c>
      <c r="F5" s="18" t="s">
        <v>15</v>
      </c>
      <c r="G5" s="20" t="s">
        <v>16</v>
      </c>
      <c r="H5" s="17" t="s">
        <v>14</v>
      </c>
      <c r="I5" s="18" t="s">
        <v>15</v>
      </c>
      <c r="J5" s="122" t="s">
        <v>16</v>
      </c>
      <c r="K5" s="19" t="s">
        <v>14</v>
      </c>
      <c r="L5" s="21" t="s">
        <v>15</v>
      </c>
      <c r="M5" s="17" t="s">
        <v>14</v>
      </c>
      <c r="N5" s="117" t="s">
        <v>15</v>
      </c>
      <c r="O5" s="19" t="s">
        <v>14</v>
      </c>
      <c r="P5" s="21" t="s">
        <v>15</v>
      </c>
      <c r="Q5" t="str">
        <f t="shared" ref="Q5:Q14" si="0">A6</f>
        <v>Njemačka</v>
      </c>
      <c r="R5" s="100">
        <f>D6</f>
        <v>23.276445934618607</v>
      </c>
      <c r="W5" s="101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</row>
    <row r="6" spans="1:44" x14ac:dyDescent="0.25">
      <c r="A6" s="174" t="s">
        <v>32</v>
      </c>
      <c r="B6" s="119">
        <v>18686</v>
      </c>
      <c r="C6" s="120">
        <v>138844</v>
      </c>
      <c r="D6" s="123">
        <f t="shared" ref="D6:D37" si="1">IF($C$83&lt;&gt;0,C6/$C$83*100,0)</f>
        <v>23.276445934618607</v>
      </c>
      <c r="E6" s="119">
        <v>19841</v>
      </c>
      <c r="F6" s="120">
        <v>149157</v>
      </c>
      <c r="G6" s="121">
        <f t="shared" ref="G6:G37" si="2">IF($F$83&lt;&gt;0,F6/$F$83*100,0)</f>
        <v>25.148031750955969</v>
      </c>
      <c r="H6" s="119">
        <v>19508</v>
      </c>
      <c r="I6" s="120">
        <v>153346</v>
      </c>
      <c r="J6" s="123">
        <f t="shared" ref="J6:J37" si="3">IF($I$83&lt;&gt;0,I6/$I$83*100,0)</f>
        <v>26.745851101867114</v>
      </c>
      <c r="K6" s="128">
        <f t="shared" ref="K6:K37" si="4">IF(OR(B6&lt;&gt;0)*(E6&lt;&gt;0),B6/E6*100," ")</f>
        <v>94.178720830603297</v>
      </c>
      <c r="L6" s="129">
        <f t="shared" ref="L6:L37" si="5">IF(OR(C6&lt;&gt;0)*(F6&lt;&gt;0),C6/F6*100," ")</f>
        <v>93.085808912756363</v>
      </c>
      <c r="M6" s="182">
        <f t="shared" ref="M6:M37" si="6">IF(OR(B6&lt;&gt;0)*(H6&lt;&gt;0),B6/H6*100," ")</f>
        <v>95.786344063973743</v>
      </c>
      <c r="N6" s="183">
        <f t="shared" ref="N6:N37" si="7">IF(OR(C6&lt;&gt;0)*(I6&lt;&gt;0),C6/I6*100," ")</f>
        <v>90.542955147183491</v>
      </c>
      <c r="O6" s="127">
        <f>IF(OR(E6&lt;&gt;0)*(H6&lt;&gt;0),E6/H6*100," ")</f>
        <v>101.7069920032807</v>
      </c>
      <c r="P6" s="129">
        <f>IF(OR(F6&lt;&gt;0)*(I6&lt;&gt;0),F6/I6*100," ")</f>
        <v>97.26826914298384</v>
      </c>
      <c r="Q6" t="str">
        <f t="shared" si="0"/>
        <v>Austrija</v>
      </c>
      <c r="R6" s="100">
        <f t="shared" ref="R6:R14" si="8">D7</f>
        <v>12.194803017602682</v>
      </c>
      <c r="W6" s="101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</row>
    <row r="7" spans="1:44" x14ac:dyDescent="0.25">
      <c r="A7" s="172" t="s">
        <v>33</v>
      </c>
      <c r="B7" s="107">
        <v>14745</v>
      </c>
      <c r="C7" s="108">
        <v>72742</v>
      </c>
      <c r="D7" s="124">
        <f t="shared" si="1"/>
        <v>12.194803017602682</v>
      </c>
      <c r="E7" s="107">
        <v>15240</v>
      </c>
      <c r="F7" s="108">
        <v>75565</v>
      </c>
      <c r="G7" s="39">
        <f t="shared" si="2"/>
        <v>12.740340843949582</v>
      </c>
      <c r="H7" s="107">
        <v>13510</v>
      </c>
      <c r="I7" s="108">
        <v>69562</v>
      </c>
      <c r="J7" s="123">
        <f t="shared" si="3"/>
        <v>12.132660091219075</v>
      </c>
      <c r="K7" s="128">
        <f t="shared" si="4"/>
        <v>96.751968503937007</v>
      </c>
      <c r="L7" s="129">
        <f t="shared" si="5"/>
        <v>96.264143452656654</v>
      </c>
      <c r="M7" s="40">
        <f t="shared" si="6"/>
        <v>109.14137675795708</v>
      </c>
      <c r="N7" s="41">
        <f t="shared" si="7"/>
        <v>104.57146143009115</v>
      </c>
      <c r="O7" s="127">
        <f t="shared" ref="O7:O38" si="9">IF(OR(E7&lt;&gt;0)*(H7&lt;&gt;0),E7/H7*100," ")</f>
        <v>112.80532938564028</v>
      </c>
      <c r="P7" s="129">
        <f t="shared" ref="P7:P70" si="10">IF(OR(F7&lt;&gt;0)*(I7&lt;&gt;0),F7/I7*100," ")</f>
        <v>108.62971162416261</v>
      </c>
      <c r="Q7" t="str">
        <f t="shared" si="0"/>
        <v>Mađarska</v>
      </c>
      <c r="R7" s="100">
        <f t="shared" si="8"/>
        <v>11.499413243922882</v>
      </c>
      <c r="W7" s="101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</row>
    <row r="8" spans="1:44" x14ac:dyDescent="0.25">
      <c r="A8" s="172" t="s">
        <v>37</v>
      </c>
      <c r="B8" s="107">
        <v>13942</v>
      </c>
      <c r="C8" s="108">
        <v>68594</v>
      </c>
      <c r="D8" s="124">
        <f t="shared" si="1"/>
        <v>11.499413243922882</v>
      </c>
      <c r="E8" s="107">
        <v>11313</v>
      </c>
      <c r="F8" s="108">
        <v>56452</v>
      </c>
      <c r="G8" s="39">
        <f t="shared" si="2"/>
        <v>9.5178683427862349</v>
      </c>
      <c r="H8" s="107">
        <v>11152</v>
      </c>
      <c r="I8" s="108">
        <v>56574</v>
      </c>
      <c r="J8" s="123">
        <f t="shared" si="3"/>
        <v>9.8673573502864755</v>
      </c>
      <c r="K8" s="128">
        <f t="shared" si="4"/>
        <v>123.23875187837001</v>
      </c>
      <c r="L8" s="129">
        <f t="shared" si="5"/>
        <v>121.50853822716645</v>
      </c>
      <c r="M8" s="40">
        <f t="shared" si="6"/>
        <v>125.01793400286945</v>
      </c>
      <c r="N8" s="41">
        <f t="shared" si="7"/>
        <v>121.24650899706579</v>
      </c>
      <c r="O8" s="127">
        <f t="shared" si="9"/>
        <v>101.44368723098995</v>
      </c>
      <c r="P8" s="129">
        <f t="shared" si="10"/>
        <v>99.784353236469045</v>
      </c>
      <c r="Q8" t="str">
        <f t="shared" si="0"/>
        <v>Slovenija</v>
      </c>
      <c r="R8" s="100">
        <f t="shared" si="8"/>
        <v>9.6124056999161773</v>
      </c>
      <c r="W8" s="101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</row>
    <row r="9" spans="1:44" x14ac:dyDescent="0.25">
      <c r="A9" s="172" t="s">
        <v>34</v>
      </c>
      <c r="B9" s="107">
        <v>12490</v>
      </c>
      <c r="C9" s="108">
        <v>57338</v>
      </c>
      <c r="D9" s="124">
        <f t="shared" si="1"/>
        <v>9.6124056999161773</v>
      </c>
      <c r="E9" s="107">
        <v>11121</v>
      </c>
      <c r="F9" s="108">
        <v>53750</v>
      </c>
      <c r="G9" s="39">
        <f t="shared" si="2"/>
        <v>9.0623082162679811</v>
      </c>
      <c r="H9" s="107">
        <v>10516</v>
      </c>
      <c r="I9" s="108">
        <v>51543</v>
      </c>
      <c r="J9" s="123">
        <f t="shared" si="3"/>
        <v>8.9898752060277829</v>
      </c>
      <c r="K9" s="128">
        <f t="shared" si="4"/>
        <v>112.31004406078591</v>
      </c>
      <c r="L9" s="129">
        <f t="shared" si="5"/>
        <v>106.6753488372093</v>
      </c>
      <c r="M9" s="40">
        <f t="shared" si="6"/>
        <v>118.77139596804869</v>
      </c>
      <c r="N9" s="41">
        <f t="shared" si="7"/>
        <v>111.24303979201831</v>
      </c>
      <c r="O9" s="127">
        <f t="shared" si="9"/>
        <v>105.75313807531381</v>
      </c>
      <c r="P9" s="129">
        <f t="shared" si="10"/>
        <v>104.28186174650291</v>
      </c>
      <c r="Q9" t="str">
        <f t="shared" si="0"/>
        <v>Hrvatska</v>
      </c>
      <c r="R9" s="100">
        <f t="shared" si="8"/>
        <v>8.2895222129086346</v>
      </c>
      <c r="W9" s="101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</row>
    <row r="10" spans="1:44" x14ac:dyDescent="0.25">
      <c r="A10" s="172" t="s">
        <v>35</v>
      </c>
      <c r="B10" s="107">
        <v>12059</v>
      </c>
      <c r="C10" s="108">
        <v>49447</v>
      </c>
      <c r="D10" s="124">
        <f t="shared" si="1"/>
        <v>8.2895222129086346</v>
      </c>
      <c r="E10" s="107">
        <v>11522</v>
      </c>
      <c r="F10" s="108">
        <v>48908</v>
      </c>
      <c r="G10" s="39">
        <f t="shared" si="2"/>
        <v>8.2459417719299424</v>
      </c>
      <c r="H10" s="107">
        <v>10478</v>
      </c>
      <c r="I10" s="108">
        <v>43533</v>
      </c>
      <c r="J10" s="123">
        <f t="shared" si="3"/>
        <v>7.5928106114119762</v>
      </c>
      <c r="K10" s="128">
        <f t="shared" si="4"/>
        <v>104.66064919284845</v>
      </c>
      <c r="L10" s="129">
        <f t="shared" si="5"/>
        <v>101.10206919113438</v>
      </c>
      <c r="M10" s="40">
        <f t="shared" si="6"/>
        <v>115.08875739644971</v>
      </c>
      <c r="N10" s="41">
        <f t="shared" si="7"/>
        <v>113.58509636367813</v>
      </c>
      <c r="O10" s="127">
        <f t="shared" si="9"/>
        <v>109.96373353693454</v>
      </c>
      <c r="P10" s="129">
        <f t="shared" si="10"/>
        <v>112.34695518342409</v>
      </c>
      <c r="Q10" t="str">
        <f t="shared" si="0"/>
        <v>Italija</v>
      </c>
      <c r="R10" s="100">
        <f t="shared" si="8"/>
        <v>6.1208717518860016</v>
      </c>
      <c r="W10" s="101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</row>
    <row r="11" spans="1:44" x14ac:dyDescent="0.25">
      <c r="A11" s="173" t="s">
        <v>36</v>
      </c>
      <c r="B11" s="114">
        <v>6988</v>
      </c>
      <c r="C11" s="115">
        <v>36511</v>
      </c>
      <c r="D11" s="125">
        <f t="shared" si="1"/>
        <v>6.1208717518860016</v>
      </c>
      <c r="E11" s="114">
        <v>6884</v>
      </c>
      <c r="F11" s="109">
        <v>36815</v>
      </c>
      <c r="G11" s="116">
        <f t="shared" si="2"/>
        <v>6.2070488740819671</v>
      </c>
      <c r="H11" s="114">
        <v>6841</v>
      </c>
      <c r="I11" s="109">
        <v>38218</v>
      </c>
      <c r="J11" s="146">
        <f t="shared" si="3"/>
        <v>6.6657945913891297</v>
      </c>
      <c r="K11" s="187">
        <f t="shared" si="4"/>
        <v>101.51074956420685</v>
      </c>
      <c r="L11" s="188">
        <f t="shared" si="5"/>
        <v>99.174249626510942</v>
      </c>
      <c r="M11" s="189">
        <f t="shared" si="6"/>
        <v>102.14880865370559</v>
      </c>
      <c r="N11" s="206">
        <f t="shared" si="7"/>
        <v>95.533518237479726</v>
      </c>
      <c r="O11" s="207">
        <f t="shared" si="9"/>
        <v>100.62856307557375</v>
      </c>
      <c r="P11" s="188">
        <f t="shared" si="10"/>
        <v>96.328954942697152</v>
      </c>
      <c r="Q11" t="str">
        <f t="shared" si="0"/>
        <v>Slovačka</v>
      </c>
      <c r="R11" s="100">
        <f t="shared" si="8"/>
        <v>5.8569991617770327</v>
      </c>
      <c r="W11" s="101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</row>
    <row r="12" spans="1:44" x14ac:dyDescent="0.25">
      <c r="A12" s="173" t="s">
        <v>39</v>
      </c>
      <c r="B12" s="114">
        <v>5518</v>
      </c>
      <c r="C12" s="115">
        <v>34937</v>
      </c>
      <c r="D12" s="125">
        <f t="shared" si="1"/>
        <v>5.8569991617770327</v>
      </c>
      <c r="E12" s="114">
        <v>5681</v>
      </c>
      <c r="F12" s="109">
        <v>35742</v>
      </c>
      <c r="G12" s="116">
        <f t="shared" si="2"/>
        <v>6.0261399119227939</v>
      </c>
      <c r="H12" s="114">
        <v>5173</v>
      </c>
      <c r="I12" s="109">
        <v>32794</v>
      </c>
      <c r="J12" s="146">
        <f t="shared" si="3"/>
        <v>5.7197673303159533</v>
      </c>
      <c r="K12" s="187">
        <f t="shared" si="4"/>
        <v>97.130786833304001</v>
      </c>
      <c r="L12" s="188">
        <f t="shared" si="5"/>
        <v>97.747747747747752</v>
      </c>
      <c r="M12" s="189">
        <f t="shared" si="6"/>
        <v>106.66924415232941</v>
      </c>
      <c r="N12" s="206">
        <f t="shared" si="7"/>
        <v>106.53473196316399</v>
      </c>
      <c r="O12" s="207">
        <f t="shared" si="9"/>
        <v>109.82022037502416</v>
      </c>
      <c r="P12" s="188">
        <f t="shared" si="10"/>
        <v>108.98944928950418</v>
      </c>
      <c r="Q12" t="str">
        <f t="shared" si="0"/>
        <v>Poljska</v>
      </c>
      <c r="R12" s="100">
        <f t="shared" si="8"/>
        <v>5.8083822296730929</v>
      </c>
      <c r="W12" s="101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</row>
    <row r="13" spans="1:44" x14ac:dyDescent="0.25">
      <c r="A13" s="173" t="s">
        <v>38</v>
      </c>
      <c r="B13" s="114">
        <v>5546</v>
      </c>
      <c r="C13" s="115">
        <v>34647</v>
      </c>
      <c r="D13" s="125">
        <f t="shared" si="1"/>
        <v>5.8083822296730929</v>
      </c>
      <c r="E13" s="114">
        <v>5197</v>
      </c>
      <c r="F13" s="109">
        <v>33913</v>
      </c>
      <c r="G13" s="116">
        <f t="shared" si="2"/>
        <v>5.717768530945043</v>
      </c>
      <c r="H13" s="114">
        <v>4689</v>
      </c>
      <c r="I13" s="109">
        <v>31164</v>
      </c>
      <c r="J13" s="146">
        <f t="shared" si="3"/>
        <v>5.435470789838579</v>
      </c>
      <c r="K13" s="187">
        <f t="shared" si="4"/>
        <v>106.71541273811815</v>
      </c>
      <c r="L13" s="188">
        <f t="shared" si="5"/>
        <v>102.16436174918174</v>
      </c>
      <c r="M13" s="189">
        <f t="shared" si="6"/>
        <v>118.27681808487951</v>
      </c>
      <c r="N13" s="206">
        <f t="shared" si="7"/>
        <v>111.17635733538698</v>
      </c>
      <c r="O13" s="207">
        <f t="shared" si="9"/>
        <v>110.8338664960546</v>
      </c>
      <c r="P13" s="188">
        <f t="shared" si="10"/>
        <v>108.82107560005134</v>
      </c>
      <c r="Q13" t="str">
        <f t="shared" si="0"/>
        <v>Češka</v>
      </c>
      <c r="R13" s="100">
        <f t="shared" si="8"/>
        <v>4.7367979882648781</v>
      </c>
      <c r="W13" s="101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</row>
    <row r="14" spans="1:44" x14ac:dyDescent="0.25">
      <c r="A14" s="173" t="s">
        <v>42</v>
      </c>
      <c r="B14" s="114">
        <v>4642</v>
      </c>
      <c r="C14" s="115">
        <v>28255</v>
      </c>
      <c r="D14" s="125">
        <f t="shared" si="1"/>
        <v>4.7367979882648781</v>
      </c>
      <c r="E14" s="114">
        <v>3954</v>
      </c>
      <c r="F14" s="109">
        <v>24360</v>
      </c>
      <c r="G14" s="116">
        <f t="shared" si="2"/>
        <v>4.1071223841541959</v>
      </c>
      <c r="H14" s="114">
        <v>3974</v>
      </c>
      <c r="I14" s="109">
        <v>25002</v>
      </c>
      <c r="J14" s="146">
        <f t="shared" si="3"/>
        <v>4.3607252178008</v>
      </c>
      <c r="K14" s="187">
        <f t="shared" si="4"/>
        <v>117.40010116337886</v>
      </c>
      <c r="L14" s="188">
        <f t="shared" si="5"/>
        <v>115.98932676518882</v>
      </c>
      <c r="M14" s="189">
        <f t="shared" si="6"/>
        <v>116.80926019124307</v>
      </c>
      <c r="N14" s="206">
        <f t="shared" si="7"/>
        <v>113.01095912327015</v>
      </c>
      <c r="O14" s="207">
        <f t="shared" si="9"/>
        <v>99.496728736789137</v>
      </c>
      <c r="P14" s="188">
        <f t="shared" si="10"/>
        <v>97.432205423566103</v>
      </c>
      <c r="Q14" t="str">
        <f t="shared" si="0"/>
        <v>Ukrajina</v>
      </c>
      <c r="R14" s="100">
        <f t="shared" si="8"/>
        <v>2.3356244761106453</v>
      </c>
      <c r="W14" s="101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</row>
    <row r="15" spans="1:44" ht="15.75" thickBot="1" x14ac:dyDescent="0.3">
      <c r="A15" s="173" t="s">
        <v>41</v>
      </c>
      <c r="B15" s="114">
        <v>2200</v>
      </c>
      <c r="C15" s="115">
        <v>13932</v>
      </c>
      <c r="D15" s="125">
        <f t="shared" si="1"/>
        <v>2.3356244761106453</v>
      </c>
      <c r="E15" s="114">
        <v>1817</v>
      </c>
      <c r="F15" s="109">
        <v>11952</v>
      </c>
      <c r="G15" s="116">
        <f t="shared" si="2"/>
        <v>2.0151201451318124</v>
      </c>
      <c r="H15" s="114">
        <v>1430</v>
      </c>
      <c r="I15" s="109">
        <v>8864</v>
      </c>
      <c r="J15" s="146">
        <f t="shared" si="3"/>
        <v>1.5460150520192903</v>
      </c>
      <c r="K15" s="187">
        <f t="shared" si="4"/>
        <v>121.07870115575123</v>
      </c>
      <c r="L15" s="188">
        <f t="shared" si="5"/>
        <v>116.56626506024097</v>
      </c>
      <c r="M15" s="189">
        <f t="shared" si="6"/>
        <v>153.84615384615387</v>
      </c>
      <c r="N15" s="206">
        <f t="shared" si="7"/>
        <v>157.17509025270758</v>
      </c>
      <c r="O15" s="207">
        <f t="shared" si="9"/>
        <v>127.06293706293705</v>
      </c>
      <c r="P15" s="188">
        <f t="shared" si="10"/>
        <v>134.8375451263538</v>
      </c>
      <c r="Q15" s="102"/>
      <c r="R15" s="104"/>
      <c r="S15" s="102"/>
      <c r="T15" s="102"/>
      <c r="U15" s="102"/>
      <c r="V15" s="102"/>
      <c r="W15" s="103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</row>
    <row r="16" spans="1:44" x14ac:dyDescent="0.25">
      <c r="A16" s="4" t="s">
        <v>45</v>
      </c>
      <c r="B16" s="79">
        <v>1464</v>
      </c>
      <c r="C16" s="5">
        <v>8639</v>
      </c>
      <c r="D16" s="126">
        <f t="shared" si="1"/>
        <v>1.4482816429170158</v>
      </c>
      <c r="E16" s="79">
        <v>1520</v>
      </c>
      <c r="F16" s="5">
        <v>9380</v>
      </c>
      <c r="G16" s="93">
        <f t="shared" si="2"/>
        <v>1.5814781594156959</v>
      </c>
      <c r="H16" s="79">
        <v>1372</v>
      </c>
      <c r="I16" s="5">
        <v>7936</v>
      </c>
      <c r="J16" s="147">
        <f t="shared" si="3"/>
        <v>1.3841578805082455</v>
      </c>
      <c r="K16" s="186">
        <f t="shared" si="4"/>
        <v>96.315789473684205</v>
      </c>
      <c r="L16" s="190">
        <f t="shared" si="5"/>
        <v>92.100213219616194</v>
      </c>
      <c r="M16" s="94">
        <f t="shared" si="6"/>
        <v>106.70553935860059</v>
      </c>
      <c r="N16" s="95">
        <f t="shared" si="7"/>
        <v>108.85836693548387</v>
      </c>
      <c r="O16" s="191">
        <f t="shared" si="9"/>
        <v>110.78717201166182</v>
      </c>
      <c r="P16" s="190">
        <f t="shared" si="10"/>
        <v>118.19556451612902</v>
      </c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</row>
    <row r="17" spans="1:44" x14ac:dyDescent="0.25">
      <c r="A17" s="4" t="s">
        <v>40</v>
      </c>
      <c r="B17" s="79">
        <v>1196</v>
      </c>
      <c r="C17" s="5">
        <v>6395</v>
      </c>
      <c r="D17" s="126">
        <f t="shared" si="1"/>
        <v>1.0720871751886001</v>
      </c>
      <c r="E17" s="79">
        <v>1271</v>
      </c>
      <c r="F17" s="5">
        <v>6771</v>
      </c>
      <c r="G17" s="93">
        <f t="shared" si="2"/>
        <v>1.1415979336251256</v>
      </c>
      <c r="H17" s="79">
        <v>1356</v>
      </c>
      <c r="I17" s="5">
        <v>7832</v>
      </c>
      <c r="J17" s="147">
        <f t="shared" si="3"/>
        <v>1.3660187147354559</v>
      </c>
      <c r="K17" s="186">
        <f t="shared" si="4"/>
        <v>94.099134539732503</v>
      </c>
      <c r="L17" s="190">
        <f t="shared" si="5"/>
        <v>94.446905922315764</v>
      </c>
      <c r="M17" s="94">
        <f t="shared" si="6"/>
        <v>88.200589970501468</v>
      </c>
      <c r="N17" s="95">
        <f t="shared" si="7"/>
        <v>81.652196118488249</v>
      </c>
      <c r="O17" s="191">
        <f t="shared" si="9"/>
        <v>93.731563421828909</v>
      </c>
      <c r="P17" s="190">
        <f t="shared" si="10"/>
        <v>86.453013278855977</v>
      </c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</row>
    <row r="18" spans="1:44" x14ac:dyDescent="0.25">
      <c r="A18" s="4" t="s">
        <v>49</v>
      </c>
      <c r="B18" s="79">
        <v>1019</v>
      </c>
      <c r="C18" s="5">
        <v>5783</v>
      </c>
      <c r="D18" s="126">
        <f t="shared" si="1"/>
        <v>0.96948868398994137</v>
      </c>
      <c r="E18" s="79">
        <v>1238</v>
      </c>
      <c r="F18" s="5">
        <v>7001</v>
      </c>
      <c r="G18" s="93">
        <f t="shared" si="2"/>
        <v>1.1803761827365979</v>
      </c>
      <c r="H18" s="79">
        <v>1371</v>
      </c>
      <c r="I18" s="5">
        <v>7660</v>
      </c>
      <c r="J18" s="147">
        <f t="shared" si="3"/>
        <v>1.3360193251881503</v>
      </c>
      <c r="K18" s="186">
        <f t="shared" si="4"/>
        <v>82.310177705977381</v>
      </c>
      <c r="L18" s="190">
        <f t="shared" si="5"/>
        <v>82.602485359234393</v>
      </c>
      <c r="M18" s="94">
        <f t="shared" si="6"/>
        <v>74.325309992706053</v>
      </c>
      <c r="N18" s="95">
        <f t="shared" si="7"/>
        <v>75.496083550913838</v>
      </c>
      <c r="O18" s="191">
        <f t="shared" si="9"/>
        <v>90.299051787016765</v>
      </c>
      <c r="P18" s="190">
        <f t="shared" si="10"/>
        <v>91.396866840731079</v>
      </c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</row>
    <row r="19" spans="1:44" x14ac:dyDescent="0.25">
      <c r="A19" s="4" t="s">
        <v>47</v>
      </c>
      <c r="B19" s="137">
        <v>970</v>
      </c>
      <c r="C19" s="110">
        <v>4987</v>
      </c>
      <c r="D19" s="126">
        <f t="shared" si="1"/>
        <v>0.8360435875943002</v>
      </c>
      <c r="E19" s="79">
        <v>937</v>
      </c>
      <c r="F19" s="5">
        <v>4953</v>
      </c>
      <c r="G19" s="93">
        <f t="shared" si="2"/>
        <v>0.83508116456140113</v>
      </c>
      <c r="H19" s="79">
        <v>887</v>
      </c>
      <c r="I19" s="5">
        <v>4664</v>
      </c>
      <c r="J19" s="147">
        <f t="shared" si="3"/>
        <v>0.81347181888740627</v>
      </c>
      <c r="K19" s="186">
        <f t="shared" si="4"/>
        <v>103.52187833511206</v>
      </c>
      <c r="L19" s="190">
        <f t="shared" si="5"/>
        <v>100.6864526549566</v>
      </c>
      <c r="M19" s="94">
        <f t="shared" si="6"/>
        <v>109.35738444193912</v>
      </c>
      <c r="N19" s="95">
        <f t="shared" si="7"/>
        <v>106.9253859348199</v>
      </c>
      <c r="O19" s="191">
        <f t="shared" si="9"/>
        <v>105.63697857948139</v>
      </c>
      <c r="P19" s="190">
        <f t="shared" si="10"/>
        <v>106.19639794168097</v>
      </c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</row>
    <row r="20" spans="1:44" x14ac:dyDescent="0.25">
      <c r="A20" s="4" t="s">
        <v>53</v>
      </c>
      <c r="B20" s="137">
        <v>816</v>
      </c>
      <c r="C20" s="110">
        <v>4958</v>
      </c>
      <c r="D20" s="126">
        <f t="shared" si="1"/>
        <v>0.83118189438390611</v>
      </c>
      <c r="E20" s="79">
        <v>1201</v>
      </c>
      <c r="F20" s="5">
        <v>6854</v>
      </c>
      <c r="G20" s="93">
        <f t="shared" si="2"/>
        <v>1.1555918235218743</v>
      </c>
      <c r="H20" s="79">
        <v>622</v>
      </c>
      <c r="I20" s="5">
        <v>3481</v>
      </c>
      <c r="J20" s="147">
        <f t="shared" si="3"/>
        <v>0.60713880822192567</v>
      </c>
      <c r="K20" s="186">
        <f t="shared" si="4"/>
        <v>67.943380516236473</v>
      </c>
      <c r="L20" s="190">
        <f t="shared" si="5"/>
        <v>72.337321272249781</v>
      </c>
      <c r="M20" s="94">
        <f t="shared" si="6"/>
        <v>131.18971061093248</v>
      </c>
      <c r="N20" s="95">
        <f t="shared" si="7"/>
        <v>142.43033611031314</v>
      </c>
      <c r="O20" s="191">
        <f t="shared" si="9"/>
        <v>193.08681672025722</v>
      </c>
      <c r="P20" s="190">
        <f t="shared" si="10"/>
        <v>196.89744326343003</v>
      </c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</row>
    <row r="21" spans="1:44" ht="17.25" customHeight="1" x14ac:dyDescent="0.25">
      <c r="A21" s="4" t="s">
        <v>43</v>
      </c>
      <c r="B21" s="79">
        <v>881</v>
      </c>
      <c r="C21" s="5">
        <v>4318</v>
      </c>
      <c r="D21" s="126">
        <f t="shared" si="1"/>
        <v>0.72388935456831516</v>
      </c>
      <c r="E21" s="79">
        <v>816</v>
      </c>
      <c r="F21" s="5">
        <v>4594</v>
      </c>
      <c r="G21" s="93">
        <f t="shared" si="2"/>
        <v>0.77455337573088567</v>
      </c>
      <c r="H21" s="79">
        <v>795</v>
      </c>
      <c r="I21" s="5">
        <v>4278</v>
      </c>
      <c r="J21" s="147">
        <f t="shared" si="3"/>
        <v>0.74614760746147601</v>
      </c>
      <c r="K21" s="186">
        <f t="shared" si="4"/>
        <v>107.96568627450979</v>
      </c>
      <c r="L21" s="190">
        <f t="shared" si="5"/>
        <v>93.992163691771879</v>
      </c>
      <c r="M21" s="94">
        <f t="shared" si="6"/>
        <v>110.81761006289308</v>
      </c>
      <c r="N21" s="95">
        <f t="shared" si="7"/>
        <v>100.93501636278634</v>
      </c>
      <c r="O21" s="191">
        <f t="shared" si="9"/>
        <v>102.64150943396227</v>
      </c>
      <c r="P21" s="190">
        <f t="shared" si="10"/>
        <v>107.38662926601215</v>
      </c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</row>
    <row r="22" spans="1:44" x14ac:dyDescent="0.25">
      <c r="A22" s="4" t="s">
        <v>64</v>
      </c>
      <c r="B22" s="137">
        <v>699</v>
      </c>
      <c r="C22" s="110">
        <v>3885</v>
      </c>
      <c r="D22" s="126">
        <f t="shared" si="1"/>
        <v>0.65129924559932939</v>
      </c>
      <c r="E22" s="79">
        <v>724</v>
      </c>
      <c r="F22" s="5">
        <v>4094</v>
      </c>
      <c r="G22" s="93">
        <f t="shared" si="2"/>
        <v>0.6902528341842068</v>
      </c>
      <c r="H22" s="79">
        <v>666</v>
      </c>
      <c r="I22" s="5">
        <v>4047</v>
      </c>
      <c r="J22" s="147">
        <f t="shared" si="3"/>
        <v>0.70585772963922244</v>
      </c>
      <c r="K22" s="186">
        <f t="shared" si="4"/>
        <v>96.546961325966848</v>
      </c>
      <c r="L22" s="190">
        <f t="shared" si="5"/>
        <v>94.894968246213978</v>
      </c>
      <c r="M22" s="94">
        <f t="shared" si="6"/>
        <v>104.95495495495494</v>
      </c>
      <c r="N22" s="95">
        <f t="shared" si="7"/>
        <v>95.997034840622689</v>
      </c>
      <c r="O22" s="191">
        <f t="shared" si="9"/>
        <v>108.7087087087087</v>
      </c>
      <c r="P22" s="190">
        <f t="shared" si="10"/>
        <v>101.16135408944898</v>
      </c>
      <c r="Q22" s="105"/>
      <c r="R22" s="192"/>
      <c r="S22" s="192"/>
      <c r="T22" s="192"/>
      <c r="U22" s="192"/>
      <c r="V22" s="192"/>
      <c r="W22" s="192"/>
      <c r="X22" s="192"/>
      <c r="Y22" s="192"/>
      <c r="Z22" s="192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</row>
    <row r="23" spans="1:44" x14ac:dyDescent="0.25">
      <c r="A23" s="4" t="s">
        <v>48</v>
      </c>
      <c r="B23" s="137">
        <v>598</v>
      </c>
      <c r="C23" s="110">
        <v>2801</v>
      </c>
      <c r="D23" s="126">
        <f t="shared" si="1"/>
        <v>0.46957250628667224</v>
      </c>
      <c r="E23" s="79">
        <v>681</v>
      </c>
      <c r="F23" s="5">
        <v>3308</v>
      </c>
      <c r="G23" s="93">
        <f t="shared" si="2"/>
        <v>0.55773238287282756</v>
      </c>
      <c r="H23" s="79">
        <v>690</v>
      </c>
      <c r="I23" s="5">
        <v>3163</v>
      </c>
      <c r="J23" s="147">
        <f t="shared" si="3"/>
        <v>0.55167482057051165</v>
      </c>
      <c r="K23" s="186">
        <f t="shared" si="4"/>
        <v>87.812041116005872</v>
      </c>
      <c r="L23" s="190">
        <f t="shared" si="5"/>
        <v>84.673518742442567</v>
      </c>
      <c r="M23" s="94">
        <f t="shared" si="6"/>
        <v>86.666666666666671</v>
      </c>
      <c r="N23" s="95">
        <f t="shared" si="7"/>
        <v>88.555169143218464</v>
      </c>
      <c r="O23" s="191">
        <f t="shared" si="9"/>
        <v>98.695652173913047</v>
      </c>
      <c r="P23" s="190">
        <f t="shared" si="10"/>
        <v>104.58425545368321</v>
      </c>
      <c r="Q23" s="105"/>
      <c r="R23" s="193"/>
      <c r="S23" s="194"/>
      <c r="T23" s="194"/>
      <c r="U23" s="195"/>
      <c r="V23" s="194"/>
      <c r="W23" s="194"/>
      <c r="X23" s="195"/>
      <c r="Y23" s="196"/>
      <c r="Z23" s="196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</row>
    <row r="24" spans="1:44" x14ac:dyDescent="0.25">
      <c r="A24" s="4" t="s">
        <v>44</v>
      </c>
      <c r="B24" s="137">
        <v>493</v>
      </c>
      <c r="C24" s="110">
        <v>2650</v>
      </c>
      <c r="D24" s="126">
        <f t="shared" si="1"/>
        <v>0.44425817267393131</v>
      </c>
      <c r="E24" s="79">
        <v>480</v>
      </c>
      <c r="F24" s="5">
        <v>2402</v>
      </c>
      <c r="G24" s="93">
        <f t="shared" si="2"/>
        <v>0.40497980159024544</v>
      </c>
      <c r="H24" s="79">
        <v>390</v>
      </c>
      <c r="I24" s="5">
        <v>2055</v>
      </c>
      <c r="J24" s="147">
        <f t="shared" si="3"/>
        <v>0.35842293906810035</v>
      </c>
      <c r="K24" s="186">
        <f t="shared" si="4"/>
        <v>102.70833333333333</v>
      </c>
      <c r="L24" s="190">
        <f t="shared" si="5"/>
        <v>110.3247293921732</v>
      </c>
      <c r="M24" s="94">
        <f t="shared" si="6"/>
        <v>126.41025641025641</v>
      </c>
      <c r="N24" s="95">
        <f t="shared" si="7"/>
        <v>128.95377128953771</v>
      </c>
      <c r="O24" s="191">
        <f t="shared" si="9"/>
        <v>123.07692307692308</v>
      </c>
      <c r="P24" s="190">
        <f t="shared" si="10"/>
        <v>116.88564476885645</v>
      </c>
      <c r="Q24" s="105"/>
      <c r="R24" s="193"/>
      <c r="S24" s="194"/>
      <c r="T24" s="194"/>
      <c r="U24" s="195"/>
      <c r="V24" s="194"/>
      <c r="W24" s="194"/>
      <c r="X24" s="195"/>
      <c r="Y24" s="196"/>
      <c r="Z24" s="196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</row>
    <row r="25" spans="1:44" x14ac:dyDescent="0.25">
      <c r="A25" s="4" t="s">
        <v>50</v>
      </c>
      <c r="B25" s="137">
        <v>544</v>
      </c>
      <c r="C25" s="110">
        <v>2606</v>
      </c>
      <c r="D25" s="126">
        <f t="shared" si="1"/>
        <v>0.43688181056160941</v>
      </c>
      <c r="E25" s="79">
        <v>496</v>
      </c>
      <c r="F25" s="5">
        <v>2185</v>
      </c>
      <c r="G25" s="93">
        <f t="shared" si="2"/>
        <v>0.3683933665589868</v>
      </c>
      <c r="H25" s="79">
        <v>567</v>
      </c>
      <c r="I25" s="5">
        <v>2575</v>
      </c>
      <c r="J25" s="147">
        <f t="shared" si="3"/>
        <v>0.44911876793204791</v>
      </c>
      <c r="K25" s="186">
        <f t="shared" si="4"/>
        <v>109.6774193548387</v>
      </c>
      <c r="L25" s="190">
        <f t="shared" si="5"/>
        <v>119.26773455377575</v>
      </c>
      <c r="M25" s="94">
        <f t="shared" si="6"/>
        <v>95.943562610229264</v>
      </c>
      <c r="N25" s="95">
        <f t="shared" si="7"/>
        <v>101.20388349514565</v>
      </c>
      <c r="O25" s="191">
        <f t="shared" si="9"/>
        <v>87.47795414462081</v>
      </c>
      <c r="P25" s="190">
        <f t="shared" si="10"/>
        <v>84.854368932038838</v>
      </c>
      <c r="Q25" s="105"/>
      <c r="R25" s="193"/>
      <c r="S25" s="194"/>
      <c r="T25" s="194"/>
      <c r="U25" s="195"/>
      <c r="V25" s="194"/>
      <c r="W25" s="194"/>
      <c r="X25" s="195"/>
      <c r="Y25" s="196"/>
      <c r="Z25" s="196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</row>
    <row r="26" spans="1:44" x14ac:dyDescent="0.25">
      <c r="A26" s="4" t="s">
        <v>87</v>
      </c>
      <c r="B26" s="137">
        <v>328</v>
      </c>
      <c r="C26" s="110">
        <v>2085</v>
      </c>
      <c r="D26" s="126">
        <f t="shared" si="1"/>
        <v>0.3495389773679799</v>
      </c>
      <c r="E26" s="79">
        <v>321</v>
      </c>
      <c r="F26" s="5">
        <v>1996</v>
      </c>
      <c r="G26" s="93">
        <f t="shared" si="2"/>
        <v>0.33652776185434219</v>
      </c>
      <c r="H26" s="79">
        <v>378</v>
      </c>
      <c r="I26" s="5">
        <v>2336</v>
      </c>
      <c r="J26" s="147">
        <f t="shared" si="3"/>
        <v>0.40743356966573352</v>
      </c>
      <c r="K26" s="186">
        <f t="shared" si="4"/>
        <v>102.18068535825545</v>
      </c>
      <c r="L26" s="190">
        <f t="shared" si="5"/>
        <v>104.45891783567134</v>
      </c>
      <c r="M26" s="94">
        <f t="shared" si="6"/>
        <v>86.772486772486772</v>
      </c>
      <c r="N26" s="95">
        <f t="shared" si="7"/>
        <v>89.255136986301366</v>
      </c>
      <c r="O26" s="191">
        <f t="shared" si="9"/>
        <v>84.920634920634924</v>
      </c>
      <c r="P26" s="190">
        <f t="shared" si="10"/>
        <v>85.445205479452056</v>
      </c>
      <c r="Q26" s="105"/>
      <c r="R26" s="193"/>
      <c r="S26" s="194"/>
      <c r="T26" s="194"/>
      <c r="U26" s="195"/>
      <c r="V26" s="194"/>
      <c r="W26" s="194"/>
      <c r="X26" s="195"/>
      <c r="Y26" s="196"/>
      <c r="Z26" s="196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</row>
    <row r="27" spans="1:44" x14ac:dyDescent="0.25">
      <c r="A27" s="4" t="s">
        <v>52</v>
      </c>
      <c r="B27" s="137">
        <v>306</v>
      </c>
      <c r="C27" s="110">
        <v>1477</v>
      </c>
      <c r="D27" s="126">
        <f t="shared" si="1"/>
        <v>0.24761106454316847</v>
      </c>
      <c r="E27" s="79">
        <v>259</v>
      </c>
      <c r="F27" s="5">
        <v>1156</v>
      </c>
      <c r="G27" s="93">
        <f t="shared" si="2"/>
        <v>0.19490285205592162</v>
      </c>
      <c r="H27" s="79">
        <v>234</v>
      </c>
      <c r="I27" s="5">
        <v>1154</v>
      </c>
      <c r="J27" s="147">
        <f t="shared" si="3"/>
        <v>0.2012749740557605</v>
      </c>
      <c r="K27" s="186">
        <f t="shared" si="4"/>
        <v>118.14671814671816</v>
      </c>
      <c r="L27" s="190">
        <f t="shared" si="5"/>
        <v>127.76816608996539</v>
      </c>
      <c r="M27" s="94">
        <f t="shared" si="6"/>
        <v>130.76923076923077</v>
      </c>
      <c r="N27" s="95">
        <f t="shared" si="7"/>
        <v>127.98960138648181</v>
      </c>
      <c r="O27" s="191">
        <f t="shared" si="9"/>
        <v>110.6837606837607</v>
      </c>
      <c r="P27" s="190">
        <f t="shared" si="10"/>
        <v>100.1733102253033</v>
      </c>
      <c r="Q27" s="105"/>
      <c r="R27" s="193"/>
      <c r="S27" s="194"/>
      <c r="T27" s="194"/>
      <c r="U27" s="195"/>
      <c r="V27" s="194"/>
      <c r="W27" s="194"/>
      <c r="X27" s="195"/>
      <c r="Y27" s="196"/>
      <c r="Z27" s="196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</row>
    <row r="28" spans="1:44" x14ac:dyDescent="0.25">
      <c r="A28" s="4" t="s">
        <v>67</v>
      </c>
      <c r="B28" s="79">
        <v>158</v>
      </c>
      <c r="C28" s="5">
        <v>976</v>
      </c>
      <c r="D28" s="126">
        <f t="shared" si="1"/>
        <v>0.1636211232187762</v>
      </c>
      <c r="E28" s="79">
        <v>131</v>
      </c>
      <c r="F28" s="5">
        <v>752</v>
      </c>
      <c r="G28" s="93">
        <f t="shared" si="2"/>
        <v>0.12678801448620505</v>
      </c>
      <c r="H28" s="79">
        <v>184</v>
      </c>
      <c r="I28" s="5">
        <v>1068</v>
      </c>
      <c r="J28" s="147">
        <f t="shared" si="3"/>
        <v>0.18627527928210763</v>
      </c>
      <c r="K28" s="186">
        <f t="shared" si="4"/>
        <v>120.61068702290076</v>
      </c>
      <c r="L28" s="190">
        <f t="shared" si="5"/>
        <v>129.78723404255319</v>
      </c>
      <c r="M28" s="94">
        <f t="shared" si="6"/>
        <v>85.869565217391312</v>
      </c>
      <c r="N28" s="95">
        <f t="shared" si="7"/>
        <v>91.385767790262179</v>
      </c>
      <c r="O28" s="191">
        <f t="shared" si="9"/>
        <v>71.195652173913047</v>
      </c>
      <c r="P28" s="190">
        <f t="shared" si="10"/>
        <v>70.411985018726597</v>
      </c>
      <c r="Q28" s="105"/>
      <c r="R28" s="193"/>
      <c r="S28" s="194"/>
      <c r="T28" s="194"/>
      <c r="U28" s="195"/>
      <c r="V28" s="194"/>
      <c r="W28" s="194"/>
      <c r="X28" s="195"/>
      <c r="Y28" s="196"/>
      <c r="Z28" s="196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</row>
    <row r="29" spans="1:44" x14ac:dyDescent="0.25">
      <c r="A29" s="4" t="s">
        <v>57</v>
      </c>
      <c r="B29" s="79">
        <v>125</v>
      </c>
      <c r="C29" s="5">
        <v>879</v>
      </c>
      <c r="D29" s="126">
        <f t="shared" si="1"/>
        <v>0.14735959765297568</v>
      </c>
      <c r="E29" s="79">
        <v>146</v>
      </c>
      <c r="F29" s="5">
        <v>1056</v>
      </c>
      <c r="G29" s="93">
        <f t="shared" si="2"/>
        <v>0.17804274374658582</v>
      </c>
      <c r="H29" s="79">
        <v>130</v>
      </c>
      <c r="I29" s="5">
        <v>1147</v>
      </c>
      <c r="J29" s="147">
        <f t="shared" si="3"/>
        <v>0.20005406866720737</v>
      </c>
      <c r="K29" s="186">
        <f t="shared" si="4"/>
        <v>85.61643835616438</v>
      </c>
      <c r="L29" s="190">
        <f t="shared" si="5"/>
        <v>83.23863636363636</v>
      </c>
      <c r="M29" s="94">
        <f t="shared" si="6"/>
        <v>96.15384615384616</v>
      </c>
      <c r="N29" s="95">
        <f t="shared" si="7"/>
        <v>76.634699215344384</v>
      </c>
      <c r="O29" s="191">
        <f t="shared" si="9"/>
        <v>112.30769230769231</v>
      </c>
      <c r="P29" s="190">
        <f t="shared" si="10"/>
        <v>92.066259808195298</v>
      </c>
      <c r="Q29" s="105"/>
      <c r="R29" s="193"/>
      <c r="S29" s="194"/>
      <c r="T29" s="194"/>
      <c r="U29" s="195"/>
      <c r="V29" s="194"/>
      <c r="W29" s="194"/>
      <c r="X29" s="195"/>
      <c r="Y29" s="196"/>
      <c r="Z29" s="196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</row>
    <row r="30" spans="1:44" x14ac:dyDescent="0.25">
      <c r="A30" s="4" t="s">
        <v>60</v>
      </c>
      <c r="B30" s="79">
        <v>154</v>
      </c>
      <c r="C30" s="5">
        <v>825</v>
      </c>
      <c r="D30" s="126">
        <f t="shared" si="1"/>
        <v>0.13830678960603521</v>
      </c>
      <c r="E30" s="79">
        <v>176</v>
      </c>
      <c r="F30" s="5">
        <v>1070</v>
      </c>
      <c r="G30" s="93">
        <f t="shared" si="2"/>
        <v>0.18040315890989284</v>
      </c>
      <c r="H30" s="79">
        <v>167</v>
      </c>
      <c r="I30" s="5">
        <v>1032</v>
      </c>
      <c r="J30" s="147">
        <f t="shared" si="3"/>
        <v>0.17999633728383435</v>
      </c>
      <c r="K30" s="186">
        <f t="shared" si="4"/>
        <v>87.5</v>
      </c>
      <c r="L30" s="190">
        <f t="shared" si="5"/>
        <v>77.10280373831776</v>
      </c>
      <c r="M30" s="94">
        <f t="shared" si="6"/>
        <v>92.215568862275461</v>
      </c>
      <c r="N30" s="95">
        <f t="shared" si="7"/>
        <v>79.941860465116278</v>
      </c>
      <c r="O30" s="191">
        <f t="shared" si="9"/>
        <v>105.38922155688624</v>
      </c>
      <c r="P30" s="190">
        <f t="shared" si="10"/>
        <v>103.68217054263566</v>
      </c>
      <c r="Q30" s="105"/>
      <c r="R30" s="193"/>
      <c r="S30" s="194"/>
      <c r="T30" s="194"/>
      <c r="U30" s="195"/>
      <c r="V30" s="194"/>
      <c r="W30" s="194"/>
      <c r="X30" s="195"/>
      <c r="Y30" s="196"/>
      <c r="Z30" s="196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</row>
    <row r="31" spans="1:44" x14ac:dyDescent="0.25">
      <c r="A31" s="4" t="s">
        <v>46</v>
      </c>
      <c r="B31" s="79">
        <v>128</v>
      </c>
      <c r="C31" s="5">
        <v>742</v>
      </c>
      <c r="D31" s="126">
        <f t="shared" si="1"/>
        <v>0.12439228834870075</v>
      </c>
      <c r="E31" s="79">
        <v>143</v>
      </c>
      <c r="F31" s="5">
        <v>1212</v>
      </c>
      <c r="G31" s="93">
        <f t="shared" si="2"/>
        <v>0.20434451270914963</v>
      </c>
      <c r="H31" s="79">
        <v>124</v>
      </c>
      <c r="I31" s="5">
        <v>1002</v>
      </c>
      <c r="J31" s="147">
        <f t="shared" si="3"/>
        <v>0.17476388561860659</v>
      </c>
      <c r="K31" s="186">
        <f t="shared" si="4"/>
        <v>89.510489510489506</v>
      </c>
      <c r="L31" s="190">
        <f t="shared" si="5"/>
        <v>61.221122112211226</v>
      </c>
      <c r="M31" s="94">
        <f t="shared" si="6"/>
        <v>103.2258064516129</v>
      </c>
      <c r="N31" s="95">
        <f t="shared" si="7"/>
        <v>74.051896207584832</v>
      </c>
      <c r="O31" s="191">
        <f t="shared" si="9"/>
        <v>115.3225806451613</v>
      </c>
      <c r="P31" s="190">
        <f t="shared" si="10"/>
        <v>120.95808383233533</v>
      </c>
      <c r="Q31" s="105"/>
      <c r="R31" s="193"/>
      <c r="S31" s="194"/>
      <c r="T31" s="194"/>
      <c r="U31" s="195"/>
      <c r="V31" s="194"/>
      <c r="W31" s="194"/>
      <c r="X31" s="195"/>
      <c r="Y31" s="196"/>
      <c r="Z31" s="196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</row>
    <row r="32" spans="1:44" x14ac:dyDescent="0.25">
      <c r="A32" s="4" t="s">
        <v>61</v>
      </c>
      <c r="B32" s="79">
        <v>167</v>
      </c>
      <c r="C32" s="5">
        <v>584</v>
      </c>
      <c r="D32" s="126">
        <f t="shared" si="1"/>
        <v>9.7904442581726744E-2</v>
      </c>
      <c r="E32" s="79">
        <v>181</v>
      </c>
      <c r="F32" s="5">
        <v>689</v>
      </c>
      <c r="G32" s="93">
        <f t="shared" si="2"/>
        <v>0.11616614625132352</v>
      </c>
      <c r="H32" s="79">
        <v>198</v>
      </c>
      <c r="I32" s="5">
        <v>582</v>
      </c>
      <c r="J32" s="147">
        <f t="shared" si="3"/>
        <v>0.1015095623054182</v>
      </c>
      <c r="K32" s="186">
        <f t="shared" si="4"/>
        <v>92.265193370165747</v>
      </c>
      <c r="L32" s="190">
        <f t="shared" si="5"/>
        <v>84.76052249637155</v>
      </c>
      <c r="M32" s="94">
        <f t="shared" si="6"/>
        <v>84.343434343434339</v>
      </c>
      <c r="N32" s="95">
        <f t="shared" si="7"/>
        <v>100.34364261168385</v>
      </c>
      <c r="O32" s="191">
        <f t="shared" si="9"/>
        <v>91.414141414141412</v>
      </c>
      <c r="P32" s="190">
        <f t="shared" si="10"/>
        <v>118.38487972508591</v>
      </c>
      <c r="Q32" s="105"/>
      <c r="R32" s="193"/>
      <c r="S32" s="194"/>
      <c r="T32" s="194"/>
      <c r="U32" s="195"/>
      <c r="V32" s="194"/>
      <c r="W32" s="194"/>
      <c r="X32" s="195"/>
      <c r="Y32" s="196"/>
      <c r="Z32" s="196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</row>
    <row r="33" spans="1:44" x14ac:dyDescent="0.25">
      <c r="A33" s="4" t="s">
        <v>71</v>
      </c>
      <c r="B33" s="79">
        <v>114</v>
      </c>
      <c r="C33" s="5">
        <v>559</v>
      </c>
      <c r="D33" s="126">
        <f t="shared" si="1"/>
        <v>9.3713327745180208E-2</v>
      </c>
      <c r="E33" s="79">
        <v>104</v>
      </c>
      <c r="F33" s="5">
        <v>579</v>
      </c>
      <c r="G33" s="93">
        <f t="shared" si="2"/>
        <v>9.7620027111054164E-2</v>
      </c>
      <c r="H33" s="79">
        <v>110</v>
      </c>
      <c r="I33" s="5">
        <v>566</v>
      </c>
      <c r="J33" s="147">
        <f t="shared" si="3"/>
        <v>9.871892141729674E-2</v>
      </c>
      <c r="K33" s="186">
        <f t="shared" si="4"/>
        <v>109.61538461538463</v>
      </c>
      <c r="L33" s="190">
        <f t="shared" si="5"/>
        <v>96.545768566493948</v>
      </c>
      <c r="M33" s="94">
        <f t="shared" si="6"/>
        <v>103.63636363636364</v>
      </c>
      <c r="N33" s="95">
        <f t="shared" si="7"/>
        <v>98.763250883392232</v>
      </c>
      <c r="O33" s="191">
        <f t="shared" si="9"/>
        <v>94.545454545454547</v>
      </c>
      <c r="P33" s="190">
        <f t="shared" si="10"/>
        <v>102.29681978798585</v>
      </c>
      <c r="Q33" s="105"/>
      <c r="R33" s="132"/>
      <c r="S33" s="197"/>
      <c r="T33" s="197"/>
      <c r="U33" s="198"/>
      <c r="V33" s="197"/>
      <c r="W33" s="197"/>
      <c r="X33" s="199"/>
      <c r="Y33" s="200"/>
      <c r="Z33" s="200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</row>
    <row r="34" spans="1:44" x14ac:dyDescent="0.25">
      <c r="A34" s="4" t="s">
        <v>62</v>
      </c>
      <c r="B34" s="79">
        <v>127</v>
      </c>
      <c r="C34" s="5">
        <v>508</v>
      </c>
      <c r="D34" s="126">
        <f t="shared" si="1"/>
        <v>8.516345347862532E-2</v>
      </c>
      <c r="E34" s="79">
        <v>180</v>
      </c>
      <c r="F34" s="5">
        <v>813</v>
      </c>
      <c r="G34" s="93">
        <f t="shared" si="2"/>
        <v>0.13707268055489988</v>
      </c>
      <c r="H34" s="79">
        <v>83</v>
      </c>
      <c r="I34" s="5">
        <v>337</v>
      </c>
      <c r="J34" s="147">
        <f t="shared" si="3"/>
        <v>5.877787370605831E-2</v>
      </c>
      <c r="K34" s="186">
        <f t="shared" si="4"/>
        <v>70.555555555555557</v>
      </c>
      <c r="L34" s="190">
        <f t="shared" si="5"/>
        <v>62.484624846248458</v>
      </c>
      <c r="M34" s="94">
        <f t="shared" si="6"/>
        <v>153.01204819277109</v>
      </c>
      <c r="N34" s="95">
        <f t="shared" si="7"/>
        <v>150.74183976261128</v>
      </c>
      <c r="O34" s="191">
        <f t="shared" si="9"/>
        <v>216.86746987951807</v>
      </c>
      <c r="P34" s="190">
        <f t="shared" si="10"/>
        <v>241.24629080118694</v>
      </c>
      <c r="Q34" s="105"/>
      <c r="R34" s="132"/>
      <c r="S34" s="201"/>
      <c r="T34" s="201"/>
      <c r="U34" s="202"/>
      <c r="V34" s="201"/>
      <c r="W34" s="201"/>
      <c r="X34" s="203"/>
      <c r="Y34" s="204"/>
      <c r="Z34" s="204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</row>
    <row r="35" spans="1:44" x14ac:dyDescent="0.25">
      <c r="A35" s="4" t="s">
        <v>58</v>
      </c>
      <c r="B35" s="79">
        <v>127</v>
      </c>
      <c r="C35" s="5">
        <v>488</v>
      </c>
      <c r="D35" s="126">
        <f t="shared" si="1"/>
        <v>8.1810561609388099E-2</v>
      </c>
      <c r="E35" s="79">
        <v>137</v>
      </c>
      <c r="F35" s="5">
        <v>526</v>
      </c>
      <c r="G35" s="93">
        <f t="shared" si="2"/>
        <v>8.86841697071062E-2</v>
      </c>
      <c r="H35" s="79">
        <v>155</v>
      </c>
      <c r="I35" s="5">
        <v>832</v>
      </c>
      <c r="J35" s="147">
        <f t="shared" si="3"/>
        <v>0.14511332618231607</v>
      </c>
      <c r="K35" s="186">
        <f t="shared" si="4"/>
        <v>92.700729927007302</v>
      </c>
      <c r="L35" s="190">
        <f t="shared" si="5"/>
        <v>92.775665399239543</v>
      </c>
      <c r="M35" s="94">
        <f t="shared" si="6"/>
        <v>81.935483870967744</v>
      </c>
      <c r="N35" s="95">
        <f t="shared" si="7"/>
        <v>58.653846153846153</v>
      </c>
      <c r="O35" s="191">
        <f t="shared" si="9"/>
        <v>88.387096774193552</v>
      </c>
      <c r="P35" s="190">
        <f t="shared" si="10"/>
        <v>63.221153846153847</v>
      </c>
      <c r="Q35" s="105"/>
      <c r="R35" s="132"/>
      <c r="S35" s="201"/>
      <c r="T35" s="201"/>
      <c r="U35" s="202"/>
      <c r="V35" s="201"/>
      <c r="W35" s="201"/>
      <c r="X35" s="203"/>
      <c r="Y35" s="204"/>
      <c r="Z35" s="204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</row>
    <row r="36" spans="1:44" x14ac:dyDescent="0.25">
      <c r="A36" s="4" t="s">
        <v>54</v>
      </c>
      <c r="B36" s="79">
        <v>78</v>
      </c>
      <c r="C36" s="5">
        <v>386</v>
      </c>
      <c r="D36" s="126">
        <f t="shared" si="1"/>
        <v>6.4710813076278295E-2</v>
      </c>
      <c r="E36" s="79">
        <v>71</v>
      </c>
      <c r="F36" s="5">
        <v>327</v>
      </c>
      <c r="G36" s="93">
        <f t="shared" si="2"/>
        <v>5.5132554171528E-2</v>
      </c>
      <c r="H36" s="79">
        <v>70</v>
      </c>
      <c r="I36" s="5">
        <v>440</v>
      </c>
      <c r="J36" s="147">
        <f t="shared" si="3"/>
        <v>7.6742624423340219E-2</v>
      </c>
      <c r="K36" s="186">
        <f t="shared" si="4"/>
        <v>109.85915492957747</v>
      </c>
      <c r="L36" s="190">
        <f t="shared" si="5"/>
        <v>118.04281345565751</v>
      </c>
      <c r="M36" s="94">
        <f t="shared" si="6"/>
        <v>111.42857142857143</v>
      </c>
      <c r="N36" s="95">
        <f t="shared" si="7"/>
        <v>87.727272727272734</v>
      </c>
      <c r="O36" s="191">
        <f t="shared" si="9"/>
        <v>101.42857142857142</v>
      </c>
      <c r="P36" s="190">
        <f t="shared" si="10"/>
        <v>74.318181818181813</v>
      </c>
      <c r="Q36" s="105"/>
      <c r="R36" s="132"/>
      <c r="S36" s="201"/>
      <c r="T36" s="201"/>
      <c r="U36" s="202"/>
      <c r="V36" s="201"/>
      <c r="W36" s="201"/>
      <c r="X36" s="203"/>
      <c r="Y36" s="204"/>
      <c r="Z36" s="204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</row>
    <row r="37" spans="1:44" x14ac:dyDescent="0.25">
      <c r="A37" s="4" t="s">
        <v>85</v>
      </c>
      <c r="B37" s="79">
        <v>74</v>
      </c>
      <c r="C37" s="5">
        <v>360</v>
      </c>
      <c r="D37" s="126">
        <f t="shared" si="1"/>
        <v>6.0352053646269908E-2</v>
      </c>
      <c r="E37" s="79">
        <v>40</v>
      </c>
      <c r="F37" s="5">
        <v>243</v>
      </c>
      <c r="G37" s="93">
        <f t="shared" si="2"/>
        <v>4.0970063191685946E-2</v>
      </c>
      <c r="H37" s="79">
        <v>48</v>
      </c>
      <c r="I37" s="5">
        <v>268</v>
      </c>
      <c r="J37" s="147">
        <f t="shared" si="3"/>
        <v>4.6743234876034497E-2</v>
      </c>
      <c r="K37" s="186">
        <f t="shared" si="4"/>
        <v>185</v>
      </c>
      <c r="L37" s="190">
        <f t="shared" si="5"/>
        <v>148.14814814814815</v>
      </c>
      <c r="M37" s="94">
        <f t="shared" si="6"/>
        <v>154.16666666666669</v>
      </c>
      <c r="N37" s="95">
        <f t="shared" si="7"/>
        <v>134.32835820895522</v>
      </c>
      <c r="O37" s="191">
        <f t="shared" si="9"/>
        <v>83.333333333333343</v>
      </c>
      <c r="P37" s="190">
        <f t="shared" si="10"/>
        <v>90.671641791044777</v>
      </c>
      <c r="Q37" s="105"/>
      <c r="R37" s="105"/>
      <c r="S37" s="133"/>
      <c r="T37" s="133"/>
      <c r="U37" s="205"/>
      <c r="V37" s="133"/>
      <c r="W37" s="133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</row>
    <row r="38" spans="1:44" x14ac:dyDescent="0.25">
      <c r="A38" s="4" t="s">
        <v>69</v>
      </c>
      <c r="B38" s="79">
        <v>75</v>
      </c>
      <c r="C38" s="5">
        <v>359</v>
      </c>
      <c r="D38" s="126">
        <f t="shared" ref="D38:D69" si="11">IF($C$83&lt;&gt;0,C38/$C$83*100,0)</f>
        <v>6.0184409052808051E-2</v>
      </c>
      <c r="E38" s="79">
        <v>94</v>
      </c>
      <c r="F38" s="5">
        <v>523</v>
      </c>
      <c r="G38" s="93">
        <f t="shared" ref="G38:G69" si="12">IF($F$83&lt;&gt;0,F38/$F$83*100,0)</f>
        <v>8.8178366457826132E-2</v>
      </c>
      <c r="H38" s="79">
        <v>16</v>
      </c>
      <c r="I38" s="5">
        <v>58</v>
      </c>
      <c r="J38" s="147">
        <f t="shared" ref="J38:J69" si="13">IF($I$83&lt;&gt;0,I38/$I$83*100,0)</f>
        <v>1.0116073219440302E-2</v>
      </c>
      <c r="K38" s="186">
        <f t="shared" ref="K38:K69" si="14">IF(OR(B38&lt;&gt;0)*(E38&lt;&gt;0),B38/E38*100," ")</f>
        <v>79.787234042553195</v>
      </c>
      <c r="L38" s="190">
        <f t="shared" ref="L38:L69" si="15">IF(OR(C38&lt;&gt;0)*(F38&lt;&gt;0),C38/F38*100," ")</f>
        <v>68.642447418738044</v>
      </c>
      <c r="M38" s="94">
        <f t="shared" ref="M38:M69" si="16">IF(OR(B38&lt;&gt;0)*(H38&lt;&gt;0),B38/H38*100," ")</f>
        <v>468.75</v>
      </c>
      <c r="N38" s="95">
        <f t="shared" ref="N38:N69" si="17">IF(OR(C38&lt;&gt;0)*(I38&lt;&gt;0),C38/I38*100," ")</f>
        <v>618.9655172413793</v>
      </c>
      <c r="O38" s="191">
        <f t="shared" si="9"/>
        <v>587.5</v>
      </c>
      <c r="P38" s="190">
        <f t="shared" si="10"/>
        <v>901.72413793103453</v>
      </c>
      <c r="Q38" s="105"/>
      <c r="R38" s="105"/>
      <c r="S38" s="133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</row>
    <row r="39" spans="1:44" x14ac:dyDescent="0.25">
      <c r="A39" s="4" t="s">
        <v>63</v>
      </c>
      <c r="B39" s="79">
        <v>82</v>
      </c>
      <c r="C39" s="5">
        <v>327</v>
      </c>
      <c r="D39" s="126">
        <f t="shared" si="11"/>
        <v>5.4819782062028498E-2</v>
      </c>
      <c r="E39" s="79">
        <v>50</v>
      </c>
      <c r="F39" s="5">
        <v>221</v>
      </c>
      <c r="G39" s="93">
        <f t="shared" si="12"/>
        <v>3.7260839363632073E-2</v>
      </c>
      <c r="H39" s="79">
        <v>93</v>
      </c>
      <c r="I39" s="5">
        <v>419</v>
      </c>
      <c r="J39" s="147">
        <f t="shared" si="13"/>
        <v>7.3079908257680792E-2</v>
      </c>
      <c r="K39" s="186">
        <f t="shared" si="14"/>
        <v>164</v>
      </c>
      <c r="L39" s="190">
        <f t="shared" si="15"/>
        <v>147.96380090497738</v>
      </c>
      <c r="M39" s="94">
        <f t="shared" si="16"/>
        <v>88.172043010752688</v>
      </c>
      <c r="N39" s="95">
        <f t="shared" si="17"/>
        <v>78.042959427207634</v>
      </c>
      <c r="O39" s="191">
        <f t="shared" ref="O39:O70" si="18">IF(OR(E39&lt;&gt;0)*(H39&lt;&gt;0),E39/H39*100," ")</f>
        <v>53.763440860215049</v>
      </c>
      <c r="P39" s="190">
        <f t="shared" si="10"/>
        <v>52.74463007159904</v>
      </c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</row>
    <row r="40" spans="1:44" x14ac:dyDescent="0.25">
      <c r="A40" s="4" t="s">
        <v>56</v>
      </c>
      <c r="B40" s="79">
        <v>48</v>
      </c>
      <c r="C40" s="5">
        <v>319</v>
      </c>
      <c r="D40" s="126">
        <f t="shared" si="11"/>
        <v>5.3478625314333617E-2</v>
      </c>
      <c r="E40" s="79">
        <v>70</v>
      </c>
      <c r="F40" s="5">
        <v>353</v>
      </c>
      <c r="G40" s="93">
        <f t="shared" si="12"/>
        <v>5.9516182331955304E-2</v>
      </c>
      <c r="H40" s="79">
        <v>88</v>
      </c>
      <c r="I40" s="5">
        <v>475</v>
      </c>
      <c r="J40" s="147">
        <f t="shared" si="13"/>
        <v>8.2847151366105917E-2</v>
      </c>
      <c r="K40" s="186">
        <f t="shared" si="14"/>
        <v>68.571428571428569</v>
      </c>
      <c r="L40" s="190">
        <f t="shared" si="15"/>
        <v>90.368271954674213</v>
      </c>
      <c r="M40" s="94">
        <f t="shared" si="16"/>
        <v>54.54545454545454</v>
      </c>
      <c r="N40" s="95">
        <f t="shared" si="17"/>
        <v>67.15789473684211</v>
      </c>
      <c r="O40" s="191">
        <f t="shared" si="18"/>
        <v>79.545454545454547</v>
      </c>
      <c r="P40" s="190">
        <f t="shared" si="10"/>
        <v>74.31578947368422</v>
      </c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</row>
    <row r="41" spans="1:44" x14ac:dyDescent="0.25">
      <c r="A41" s="4" t="s">
        <v>51</v>
      </c>
      <c r="B41" s="79">
        <v>29</v>
      </c>
      <c r="C41" s="5">
        <v>303</v>
      </c>
      <c r="D41" s="126">
        <f t="shared" si="11"/>
        <v>5.079631181894384E-2</v>
      </c>
      <c r="E41" s="79">
        <v>38</v>
      </c>
      <c r="F41" s="5">
        <v>151</v>
      </c>
      <c r="G41" s="93">
        <f t="shared" si="12"/>
        <v>2.5458763547097023E-2</v>
      </c>
      <c r="H41" s="79">
        <v>21</v>
      </c>
      <c r="I41" s="5">
        <v>62</v>
      </c>
      <c r="J41" s="147">
        <f t="shared" si="13"/>
        <v>1.0813733441470668E-2</v>
      </c>
      <c r="K41" s="186">
        <f t="shared" si="14"/>
        <v>76.31578947368422</v>
      </c>
      <c r="L41" s="190">
        <f t="shared" si="15"/>
        <v>200.66225165562912</v>
      </c>
      <c r="M41" s="94">
        <f t="shared" si="16"/>
        <v>138.0952380952381</v>
      </c>
      <c r="N41" s="95">
        <f t="shared" si="17"/>
        <v>488.70967741935482</v>
      </c>
      <c r="O41" s="191">
        <f t="shared" si="18"/>
        <v>180.95238095238096</v>
      </c>
      <c r="P41" s="190">
        <f t="shared" si="10"/>
        <v>243.54838709677421</v>
      </c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</row>
    <row r="42" spans="1:44" x14ac:dyDescent="0.25">
      <c r="A42" s="4" t="s">
        <v>92</v>
      </c>
      <c r="B42" s="79">
        <v>55</v>
      </c>
      <c r="C42" s="5">
        <v>293</v>
      </c>
      <c r="D42" s="126">
        <f t="shared" si="11"/>
        <v>4.911986588432523E-2</v>
      </c>
      <c r="E42" s="79">
        <v>103</v>
      </c>
      <c r="F42" s="5">
        <v>442</v>
      </c>
      <c r="G42" s="93">
        <f t="shared" si="12"/>
        <v>7.4521678727264146E-2</v>
      </c>
      <c r="H42" s="79">
        <v>37</v>
      </c>
      <c r="I42" s="5">
        <v>129</v>
      </c>
      <c r="J42" s="147">
        <f t="shared" si="13"/>
        <v>2.2499542160479294E-2</v>
      </c>
      <c r="K42" s="186">
        <f t="shared" si="14"/>
        <v>53.398058252427184</v>
      </c>
      <c r="L42" s="190">
        <f t="shared" si="15"/>
        <v>66.289592760180994</v>
      </c>
      <c r="M42" s="94">
        <f t="shared" si="16"/>
        <v>148.64864864864865</v>
      </c>
      <c r="N42" s="95">
        <f t="shared" si="17"/>
        <v>227.13178294573643</v>
      </c>
      <c r="O42" s="191">
        <f t="shared" si="18"/>
        <v>278.37837837837839</v>
      </c>
      <c r="P42" s="190">
        <f t="shared" si="10"/>
        <v>342.63565891472865</v>
      </c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</row>
    <row r="43" spans="1:44" x14ac:dyDescent="0.25">
      <c r="A43" s="4" t="s">
        <v>70</v>
      </c>
      <c r="B43" s="79">
        <v>64</v>
      </c>
      <c r="C43" s="5">
        <v>278</v>
      </c>
      <c r="D43" s="126">
        <f t="shared" si="11"/>
        <v>4.6605196982397318E-2</v>
      </c>
      <c r="E43" s="79">
        <v>66</v>
      </c>
      <c r="F43" s="5">
        <v>182</v>
      </c>
      <c r="G43" s="93">
        <f t="shared" si="12"/>
        <v>3.0685397122991117E-2</v>
      </c>
      <c r="H43" s="79">
        <v>66</v>
      </c>
      <c r="I43" s="5">
        <v>284</v>
      </c>
      <c r="J43" s="147">
        <f t="shared" si="13"/>
        <v>4.9533875764155966E-2</v>
      </c>
      <c r="K43" s="186">
        <f t="shared" si="14"/>
        <v>96.969696969696969</v>
      </c>
      <c r="L43" s="190">
        <f t="shared" si="15"/>
        <v>152.74725274725273</v>
      </c>
      <c r="M43" s="94">
        <f t="shared" si="16"/>
        <v>96.969696969696969</v>
      </c>
      <c r="N43" s="95">
        <f t="shared" si="17"/>
        <v>97.887323943661968</v>
      </c>
      <c r="O43" s="191">
        <f t="shared" si="18"/>
        <v>100</v>
      </c>
      <c r="P43" s="190">
        <f t="shared" si="10"/>
        <v>64.08450704225352</v>
      </c>
      <c r="Q43" s="105"/>
      <c r="R43" s="105"/>
      <c r="S43" s="18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</row>
    <row r="44" spans="1:44" x14ac:dyDescent="0.25">
      <c r="A44" s="171" t="s">
        <v>72</v>
      </c>
      <c r="B44" s="79">
        <v>49</v>
      </c>
      <c r="C44" s="5">
        <v>226</v>
      </c>
      <c r="D44" s="126">
        <f t="shared" si="11"/>
        <v>3.7887678122380551E-2</v>
      </c>
      <c r="E44" s="79">
        <v>33</v>
      </c>
      <c r="F44" s="5">
        <v>214</v>
      </c>
      <c r="G44" s="93">
        <f t="shared" si="12"/>
        <v>3.6080631781978567E-2</v>
      </c>
      <c r="H44" s="79">
        <v>33</v>
      </c>
      <c r="I44" s="5">
        <v>158</v>
      </c>
      <c r="J44" s="147">
        <f t="shared" si="13"/>
        <v>2.7557578770199442E-2</v>
      </c>
      <c r="K44" s="186">
        <f t="shared" si="14"/>
        <v>148.4848484848485</v>
      </c>
      <c r="L44" s="190">
        <f t="shared" si="15"/>
        <v>105.60747663551402</v>
      </c>
      <c r="M44" s="94">
        <f t="shared" si="16"/>
        <v>148.4848484848485</v>
      </c>
      <c r="N44" s="95">
        <f t="shared" si="17"/>
        <v>143.03797468354432</v>
      </c>
      <c r="O44" s="191">
        <f t="shared" si="18"/>
        <v>100</v>
      </c>
      <c r="P44" s="190">
        <f t="shared" si="10"/>
        <v>135.44303797468353</v>
      </c>
      <c r="Q44" s="105"/>
      <c r="R44" s="105"/>
      <c r="S44" s="18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</row>
    <row r="45" spans="1:44" x14ac:dyDescent="0.25">
      <c r="A45" s="4" t="s">
        <v>55</v>
      </c>
      <c r="B45" s="79">
        <v>58</v>
      </c>
      <c r="C45" s="5">
        <v>216</v>
      </c>
      <c r="D45" s="126">
        <f t="shared" si="11"/>
        <v>3.6211232187761941E-2</v>
      </c>
      <c r="E45" s="79">
        <v>51</v>
      </c>
      <c r="F45" s="5">
        <v>206</v>
      </c>
      <c r="G45" s="93">
        <f t="shared" si="12"/>
        <v>3.4731823117231705E-2</v>
      </c>
      <c r="H45" s="79">
        <v>47</v>
      </c>
      <c r="I45" s="5">
        <v>116</v>
      </c>
      <c r="J45" s="147">
        <f t="shared" si="13"/>
        <v>2.0232146438880605E-2</v>
      </c>
      <c r="K45" s="186">
        <f t="shared" si="14"/>
        <v>113.72549019607843</v>
      </c>
      <c r="L45" s="190">
        <f t="shared" si="15"/>
        <v>104.85436893203884</v>
      </c>
      <c r="M45" s="94">
        <f t="shared" si="16"/>
        <v>123.40425531914893</v>
      </c>
      <c r="N45" s="95">
        <f t="shared" si="17"/>
        <v>186.20689655172413</v>
      </c>
      <c r="O45" s="191">
        <f t="shared" si="18"/>
        <v>108.51063829787233</v>
      </c>
      <c r="P45" s="190">
        <f t="shared" si="10"/>
        <v>177.58620689655174</v>
      </c>
      <c r="Q45" s="105"/>
      <c r="R45" s="105"/>
      <c r="S45" s="18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</row>
    <row r="46" spans="1:44" x14ac:dyDescent="0.25">
      <c r="A46" s="4" t="s">
        <v>82</v>
      </c>
      <c r="B46" s="79">
        <v>46</v>
      </c>
      <c r="C46" s="5">
        <v>194</v>
      </c>
      <c r="D46" s="126">
        <f t="shared" si="11"/>
        <v>3.2523051131601005E-2</v>
      </c>
      <c r="E46" s="79">
        <v>32</v>
      </c>
      <c r="F46" s="5">
        <v>143</v>
      </c>
      <c r="G46" s="93">
        <f t="shared" si="12"/>
        <v>2.4109954882350165E-2</v>
      </c>
      <c r="H46" s="79">
        <v>42</v>
      </c>
      <c r="I46" s="5">
        <v>195</v>
      </c>
      <c r="J46" s="147">
        <f t="shared" si="13"/>
        <v>3.4010935823980327E-2</v>
      </c>
      <c r="K46" s="186">
        <f t="shared" si="14"/>
        <v>143.75</v>
      </c>
      <c r="L46" s="190">
        <f t="shared" si="15"/>
        <v>135.66433566433568</v>
      </c>
      <c r="M46" s="94">
        <f t="shared" si="16"/>
        <v>109.52380952380953</v>
      </c>
      <c r="N46" s="95">
        <f t="shared" si="17"/>
        <v>99.487179487179489</v>
      </c>
      <c r="O46" s="191">
        <f t="shared" si="18"/>
        <v>76.19047619047619</v>
      </c>
      <c r="P46" s="190">
        <f t="shared" si="10"/>
        <v>73.333333333333329</v>
      </c>
      <c r="Q46" s="105"/>
      <c r="R46" s="105"/>
      <c r="S46" s="18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</row>
    <row r="47" spans="1:44" x14ac:dyDescent="0.25">
      <c r="A47" s="4" t="s">
        <v>74</v>
      </c>
      <c r="B47" s="79">
        <v>31</v>
      </c>
      <c r="C47" s="5">
        <v>172</v>
      </c>
      <c r="D47" s="126">
        <f t="shared" si="11"/>
        <v>2.8834870075440066E-2</v>
      </c>
      <c r="E47" s="79">
        <v>41</v>
      </c>
      <c r="F47" s="5">
        <v>220</v>
      </c>
      <c r="G47" s="93">
        <f t="shared" si="12"/>
        <v>3.7092238280538717E-2</v>
      </c>
      <c r="H47" s="79">
        <v>35</v>
      </c>
      <c r="I47" s="5">
        <v>214</v>
      </c>
      <c r="J47" s="147">
        <f t="shared" si="13"/>
        <v>3.7324821878624563E-2</v>
      </c>
      <c r="K47" s="186">
        <f t="shared" si="14"/>
        <v>75.609756097560975</v>
      </c>
      <c r="L47" s="190">
        <f t="shared" si="15"/>
        <v>78.181818181818187</v>
      </c>
      <c r="M47" s="94">
        <f t="shared" si="16"/>
        <v>88.571428571428569</v>
      </c>
      <c r="N47" s="95">
        <f t="shared" si="17"/>
        <v>80.373831775700936</v>
      </c>
      <c r="O47" s="191">
        <f t="shared" si="18"/>
        <v>117.14285714285715</v>
      </c>
      <c r="P47" s="190">
        <f t="shared" si="10"/>
        <v>102.803738317757</v>
      </c>
      <c r="Q47" s="105"/>
      <c r="R47" s="105"/>
      <c r="S47" s="18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</row>
    <row r="48" spans="1:44" x14ac:dyDescent="0.25">
      <c r="A48" s="4" t="s">
        <v>59</v>
      </c>
      <c r="B48" s="79">
        <v>39</v>
      </c>
      <c r="C48" s="5">
        <v>168</v>
      </c>
      <c r="D48" s="126">
        <f t="shared" si="11"/>
        <v>2.8164291701592622E-2</v>
      </c>
      <c r="E48" s="79">
        <v>32</v>
      </c>
      <c r="F48" s="5">
        <v>143</v>
      </c>
      <c r="G48" s="93">
        <f t="shared" si="12"/>
        <v>2.4109954882350165E-2</v>
      </c>
      <c r="H48" s="79">
        <v>82</v>
      </c>
      <c r="I48" s="5">
        <v>303</v>
      </c>
      <c r="J48" s="147">
        <f t="shared" si="13"/>
        <v>5.2847761818800194E-2</v>
      </c>
      <c r="K48" s="186">
        <f t="shared" si="14"/>
        <v>121.875</v>
      </c>
      <c r="L48" s="190">
        <f t="shared" si="15"/>
        <v>117.48251748251748</v>
      </c>
      <c r="M48" s="94">
        <f t="shared" si="16"/>
        <v>47.560975609756099</v>
      </c>
      <c r="N48" s="95">
        <f t="shared" si="17"/>
        <v>55.445544554455452</v>
      </c>
      <c r="O48" s="191">
        <f t="shared" si="18"/>
        <v>39.024390243902438</v>
      </c>
      <c r="P48" s="190">
        <f t="shared" si="10"/>
        <v>47.194719471947195</v>
      </c>
      <c r="Q48" s="105"/>
      <c r="R48" s="105"/>
      <c r="S48" s="18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</row>
    <row r="49" spans="1:44" ht="17.25" customHeight="1" x14ac:dyDescent="0.25">
      <c r="A49" s="4" t="s">
        <v>65</v>
      </c>
      <c r="B49" s="79">
        <v>49</v>
      </c>
      <c r="C49" s="5">
        <v>165</v>
      </c>
      <c r="D49" s="126">
        <f t="shared" si="11"/>
        <v>2.7661357921207039E-2</v>
      </c>
      <c r="E49" s="79">
        <v>69</v>
      </c>
      <c r="F49" s="5">
        <v>279</v>
      </c>
      <c r="G49" s="93">
        <f t="shared" si="12"/>
        <v>4.7039702183046823E-2</v>
      </c>
      <c r="H49" s="79">
        <v>37</v>
      </c>
      <c r="I49" s="5">
        <v>205</v>
      </c>
      <c r="J49" s="147">
        <f t="shared" si="13"/>
        <v>3.5755086379056236E-2</v>
      </c>
      <c r="K49" s="186">
        <f t="shared" si="14"/>
        <v>71.014492753623188</v>
      </c>
      <c r="L49" s="190">
        <f t="shared" si="15"/>
        <v>59.13978494623656</v>
      </c>
      <c r="M49" s="94">
        <f t="shared" si="16"/>
        <v>132.43243243243242</v>
      </c>
      <c r="N49" s="95">
        <f t="shared" si="17"/>
        <v>80.487804878048792</v>
      </c>
      <c r="O49" s="191">
        <f t="shared" si="18"/>
        <v>186.48648648648648</v>
      </c>
      <c r="P49" s="190">
        <f t="shared" si="10"/>
        <v>136.09756097560975</v>
      </c>
      <c r="Q49" s="105"/>
      <c r="R49" s="105"/>
      <c r="S49" s="18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</row>
    <row r="50" spans="1:44" x14ac:dyDescent="0.25">
      <c r="A50" s="4" t="s">
        <v>68</v>
      </c>
      <c r="B50" s="79">
        <v>42</v>
      </c>
      <c r="C50" s="5">
        <v>141</v>
      </c>
      <c r="D50" s="126">
        <f t="shared" si="11"/>
        <v>2.3637887678122381E-2</v>
      </c>
      <c r="E50" s="79">
        <v>38</v>
      </c>
      <c r="F50" s="5">
        <v>144</v>
      </c>
      <c r="G50" s="93">
        <f t="shared" si="12"/>
        <v>2.4278555965443521E-2</v>
      </c>
      <c r="H50" s="79">
        <v>42</v>
      </c>
      <c r="I50" s="5">
        <v>198</v>
      </c>
      <c r="J50" s="147">
        <f t="shared" si="13"/>
        <v>3.4534180990503101E-2</v>
      </c>
      <c r="K50" s="186">
        <f t="shared" si="14"/>
        <v>110.5263157894737</v>
      </c>
      <c r="L50" s="190">
        <f t="shared" si="15"/>
        <v>97.916666666666657</v>
      </c>
      <c r="M50" s="94">
        <f t="shared" si="16"/>
        <v>100</v>
      </c>
      <c r="N50" s="95">
        <f t="shared" si="17"/>
        <v>71.212121212121218</v>
      </c>
      <c r="O50" s="191">
        <f t="shared" si="18"/>
        <v>90.476190476190482</v>
      </c>
      <c r="P50" s="190">
        <f t="shared" si="10"/>
        <v>72.727272727272734</v>
      </c>
      <c r="Q50" s="105"/>
      <c r="R50" s="105"/>
      <c r="S50" s="18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</row>
    <row r="51" spans="1:44" x14ac:dyDescent="0.25">
      <c r="A51" s="4" t="s">
        <v>78</v>
      </c>
      <c r="B51" s="79">
        <v>42</v>
      </c>
      <c r="C51" s="5">
        <v>123</v>
      </c>
      <c r="D51" s="126">
        <f t="shared" si="11"/>
        <v>2.0620284995808886E-2</v>
      </c>
      <c r="E51" s="79">
        <v>41</v>
      </c>
      <c r="F51" s="5">
        <v>120</v>
      </c>
      <c r="G51" s="93">
        <f t="shared" si="12"/>
        <v>2.0232129971202936E-2</v>
      </c>
      <c r="H51" s="79">
        <v>28</v>
      </c>
      <c r="I51" s="5">
        <v>72</v>
      </c>
      <c r="J51" s="147">
        <f t="shared" si="13"/>
        <v>1.2557883996546584E-2</v>
      </c>
      <c r="K51" s="186">
        <f t="shared" si="14"/>
        <v>102.4390243902439</v>
      </c>
      <c r="L51" s="190">
        <f t="shared" si="15"/>
        <v>102.49999999999999</v>
      </c>
      <c r="M51" s="94">
        <f t="shared" si="16"/>
        <v>150</v>
      </c>
      <c r="N51" s="95">
        <f t="shared" si="17"/>
        <v>170.83333333333331</v>
      </c>
      <c r="O51" s="191">
        <f t="shared" si="18"/>
        <v>146.42857142857142</v>
      </c>
      <c r="P51" s="190">
        <f t="shared" si="10"/>
        <v>166.66666666666669</v>
      </c>
      <c r="Q51" s="105"/>
      <c r="R51" s="105"/>
      <c r="S51" s="18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</row>
    <row r="52" spans="1:44" x14ac:dyDescent="0.25">
      <c r="A52" s="4" t="s">
        <v>80</v>
      </c>
      <c r="B52" s="79">
        <v>17</v>
      </c>
      <c r="C52" s="5">
        <v>116</v>
      </c>
      <c r="D52" s="126">
        <f t="shared" si="11"/>
        <v>1.9446772841575859E-2</v>
      </c>
      <c r="E52" s="79">
        <v>21</v>
      </c>
      <c r="F52" s="5">
        <v>123</v>
      </c>
      <c r="G52" s="93">
        <f t="shared" si="12"/>
        <v>2.0737933220483007E-2</v>
      </c>
      <c r="H52" s="79">
        <v>24</v>
      </c>
      <c r="I52" s="5">
        <v>145</v>
      </c>
      <c r="J52" s="147">
        <f t="shared" si="13"/>
        <v>2.5290183048600753E-2</v>
      </c>
      <c r="K52" s="186">
        <f t="shared" si="14"/>
        <v>80.952380952380949</v>
      </c>
      <c r="L52" s="190">
        <f t="shared" si="15"/>
        <v>94.308943089430898</v>
      </c>
      <c r="M52" s="94">
        <f t="shared" si="16"/>
        <v>70.833333333333343</v>
      </c>
      <c r="N52" s="95">
        <f t="shared" si="17"/>
        <v>80</v>
      </c>
      <c r="O52" s="191">
        <f t="shared" si="18"/>
        <v>87.5</v>
      </c>
      <c r="P52" s="190">
        <f t="shared" si="10"/>
        <v>84.827586206896555</v>
      </c>
      <c r="Q52" s="105"/>
      <c r="R52" s="105"/>
      <c r="S52" s="18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</row>
    <row r="53" spans="1:44" x14ac:dyDescent="0.25">
      <c r="A53" s="4" t="s">
        <v>86</v>
      </c>
      <c r="B53" s="79">
        <v>20</v>
      </c>
      <c r="C53" s="5">
        <v>107</v>
      </c>
      <c r="D53" s="126">
        <f t="shared" si="11"/>
        <v>1.7937971500419113E-2</v>
      </c>
      <c r="E53" s="79">
        <v>33</v>
      </c>
      <c r="F53" s="5">
        <v>96</v>
      </c>
      <c r="G53" s="93">
        <f t="shared" si="12"/>
        <v>1.6185703976962347E-2</v>
      </c>
      <c r="H53" s="79">
        <v>12</v>
      </c>
      <c r="I53" s="5">
        <v>43</v>
      </c>
      <c r="J53" s="147">
        <f t="shared" si="13"/>
        <v>7.4998473868264307E-3</v>
      </c>
      <c r="K53" s="186">
        <f t="shared" si="14"/>
        <v>60.606060606060609</v>
      </c>
      <c r="L53" s="190">
        <f t="shared" si="15"/>
        <v>111.45833333333333</v>
      </c>
      <c r="M53" s="94">
        <f t="shared" si="16"/>
        <v>166.66666666666669</v>
      </c>
      <c r="N53" s="95">
        <f t="shared" si="17"/>
        <v>248.83720930232559</v>
      </c>
      <c r="O53" s="191">
        <f t="shared" si="18"/>
        <v>275</v>
      </c>
      <c r="P53" s="190">
        <f t="shared" si="10"/>
        <v>223.25581395348837</v>
      </c>
      <c r="Q53" s="105"/>
      <c r="R53" s="105"/>
      <c r="S53" s="133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</row>
    <row r="54" spans="1:44" ht="17.25" customHeight="1" x14ac:dyDescent="0.25">
      <c r="A54" s="4" t="s">
        <v>66</v>
      </c>
      <c r="B54" s="79">
        <v>16</v>
      </c>
      <c r="C54" s="5">
        <v>89</v>
      </c>
      <c r="D54" s="126">
        <f t="shared" si="11"/>
        <v>1.4920368818105616E-2</v>
      </c>
      <c r="E54" s="79">
        <v>12</v>
      </c>
      <c r="F54" s="5">
        <v>31</v>
      </c>
      <c r="G54" s="93">
        <f t="shared" si="12"/>
        <v>5.2266335758940916E-3</v>
      </c>
      <c r="H54" s="79">
        <v>25</v>
      </c>
      <c r="I54" s="5">
        <v>77</v>
      </c>
      <c r="J54" s="147">
        <f t="shared" si="13"/>
        <v>1.3429959274084538E-2</v>
      </c>
      <c r="K54" s="186">
        <f t="shared" si="14"/>
        <v>133.33333333333331</v>
      </c>
      <c r="L54" s="190">
        <f t="shared" si="15"/>
        <v>287.09677419354841</v>
      </c>
      <c r="M54" s="94">
        <f t="shared" si="16"/>
        <v>64</v>
      </c>
      <c r="N54" s="95">
        <f t="shared" si="17"/>
        <v>115.58441558441559</v>
      </c>
      <c r="O54" s="191">
        <f t="shared" si="18"/>
        <v>48</v>
      </c>
      <c r="P54" s="190">
        <f t="shared" si="10"/>
        <v>40.259740259740262</v>
      </c>
      <c r="Q54" s="105"/>
      <c r="R54" s="105"/>
      <c r="S54" s="133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</row>
    <row r="55" spans="1:44" x14ac:dyDescent="0.25">
      <c r="A55" s="4" t="s">
        <v>73</v>
      </c>
      <c r="B55" s="79">
        <v>23</v>
      </c>
      <c r="C55" s="5">
        <v>81</v>
      </c>
      <c r="D55" s="126">
        <f t="shared" si="11"/>
        <v>1.357921207041073E-2</v>
      </c>
      <c r="E55" s="79">
        <v>22</v>
      </c>
      <c r="F55" s="5">
        <v>83</v>
      </c>
      <c r="G55" s="93">
        <f t="shared" si="12"/>
        <v>1.3993889896748697E-2</v>
      </c>
      <c r="H55" s="79">
        <v>18</v>
      </c>
      <c r="I55" s="5">
        <v>86</v>
      </c>
      <c r="J55" s="147">
        <f t="shared" si="13"/>
        <v>1.4999694773652861E-2</v>
      </c>
      <c r="K55" s="186">
        <f t="shared" si="14"/>
        <v>104.54545454545455</v>
      </c>
      <c r="L55" s="190">
        <f t="shared" si="15"/>
        <v>97.590361445783131</v>
      </c>
      <c r="M55" s="94">
        <f t="shared" si="16"/>
        <v>127.77777777777777</v>
      </c>
      <c r="N55" s="95">
        <f t="shared" si="17"/>
        <v>94.186046511627907</v>
      </c>
      <c r="O55" s="191">
        <f t="shared" si="18"/>
        <v>122.22222222222223</v>
      </c>
      <c r="P55" s="190">
        <f t="shared" si="10"/>
        <v>96.511627906976756</v>
      </c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</row>
    <row r="56" spans="1:44" x14ac:dyDescent="0.25">
      <c r="A56" s="4" t="s">
        <v>91</v>
      </c>
      <c r="B56" s="79">
        <v>9</v>
      </c>
      <c r="C56" s="5">
        <v>72</v>
      </c>
      <c r="D56" s="126">
        <f t="shared" si="11"/>
        <v>1.2070410729253982E-2</v>
      </c>
      <c r="E56" s="79">
        <v>6</v>
      </c>
      <c r="F56" s="5">
        <v>15</v>
      </c>
      <c r="G56" s="93">
        <f t="shared" si="12"/>
        <v>2.5290162464003669E-3</v>
      </c>
      <c r="H56" s="79">
        <v>3</v>
      </c>
      <c r="I56" s="5">
        <v>13</v>
      </c>
      <c r="J56" s="147">
        <f t="shared" si="13"/>
        <v>2.2673957215986885E-3</v>
      </c>
      <c r="K56" s="186">
        <f t="shared" si="14"/>
        <v>150</v>
      </c>
      <c r="L56" s="190">
        <f t="shared" si="15"/>
        <v>480</v>
      </c>
      <c r="M56" s="94">
        <f t="shared" si="16"/>
        <v>300</v>
      </c>
      <c r="N56" s="95">
        <f t="shared" si="17"/>
        <v>553.84615384615381</v>
      </c>
      <c r="O56" s="191">
        <f t="shared" si="18"/>
        <v>200</v>
      </c>
      <c r="P56" s="190">
        <f t="shared" si="10"/>
        <v>115.38461538461537</v>
      </c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</row>
    <row r="57" spans="1:44" x14ac:dyDescent="0.25">
      <c r="A57" s="4" t="s">
        <v>76</v>
      </c>
      <c r="B57" s="79">
        <v>25</v>
      </c>
      <c r="C57" s="5">
        <v>68</v>
      </c>
      <c r="D57" s="126">
        <f t="shared" si="11"/>
        <v>1.1399832355406538E-2</v>
      </c>
      <c r="E57" s="79">
        <v>32</v>
      </c>
      <c r="F57" s="5">
        <v>95</v>
      </c>
      <c r="G57" s="93">
        <f t="shared" si="12"/>
        <v>1.6017102893868991E-2</v>
      </c>
      <c r="H57" s="79">
        <v>11</v>
      </c>
      <c r="I57" s="5">
        <v>29</v>
      </c>
      <c r="J57" s="147">
        <f t="shared" si="13"/>
        <v>5.0580366097201512E-3</v>
      </c>
      <c r="K57" s="186">
        <f t="shared" si="14"/>
        <v>78.125</v>
      </c>
      <c r="L57" s="190">
        <f t="shared" si="15"/>
        <v>71.578947368421055</v>
      </c>
      <c r="M57" s="94">
        <f t="shared" si="16"/>
        <v>227.27272727272728</v>
      </c>
      <c r="N57" s="95">
        <f t="shared" si="17"/>
        <v>234.48275862068962</v>
      </c>
      <c r="O57" s="191">
        <f t="shared" si="18"/>
        <v>290.90909090909093</v>
      </c>
      <c r="P57" s="190">
        <f t="shared" si="10"/>
        <v>327.58620689655174</v>
      </c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</row>
    <row r="58" spans="1:44" x14ac:dyDescent="0.25">
      <c r="A58" s="4" t="s">
        <v>81</v>
      </c>
      <c r="B58" s="79">
        <v>9</v>
      </c>
      <c r="C58" s="5">
        <v>53</v>
      </c>
      <c r="D58" s="126">
        <f t="shared" si="11"/>
        <v>8.8851634534786259E-3</v>
      </c>
      <c r="E58" s="79">
        <v>16</v>
      </c>
      <c r="F58" s="5">
        <v>78</v>
      </c>
      <c r="G58" s="93">
        <f t="shared" si="12"/>
        <v>1.3150884481281908E-2</v>
      </c>
      <c r="H58" s="79">
        <v>12</v>
      </c>
      <c r="I58" s="5">
        <v>55</v>
      </c>
      <c r="J58" s="147">
        <f t="shared" si="13"/>
        <v>9.5928280529175274E-3</v>
      </c>
      <c r="K58" s="186">
        <f t="shared" si="14"/>
        <v>56.25</v>
      </c>
      <c r="L58" s="190">
        <f t="shared" si="15"/>
        <v>67.948717948717956</v>
      </c>
      <c r="M58" s="94">
        <f t="shared" si="16"/>
        <v>75</v>
      </c>
      <c r="N58" s="95">
        <f t="shared" si="17"/>
        <v>96.36363636363636</v>
      </c>
      <c r="O58" s="191">
        <f t="shared" si="18"/>
        <v>133.33333333333331</v>
      </c>
      <c r="P58" s="190">
        <f t="shared" si="10"/>
        <v>141.81818181818181</v>
      </c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</row>
    <row r="59" spans="1:44" ht="17.25" customHeight="1" x14ac:dyDescent="0.25">
      <c r="A59" s="4" t="s">
        <v>88</v>
      </c>
      <c r="B59" s="79">
        <v>12</v>
      </c>
      <c r="C59" s="5">
        <v>48</v>
      </c>
      <c r="D59" s="126">
        <f t="shared" si="11"/>
        <v>8.0469404861693208E-3</v>
      </c>
      <c r="E59" s="79">
        <v>31</v>
      </c>
      <c r="F59" s="5">
        <v>104</v>
      </c>
      <c r="G59" s="93">
        <f t="shared" si="12"/>
        <v>1.7534512641709212E-2</v>
      </c>
      <c r="H59" s="79">
        <v>38</v>
      </c>
      <c r="I59" s="5">
        <v>155</v>
      </c>
      <c r="J59" s="147">
        <f t="shared" si="13"/>
        <v>2.7034333603676672E-2</v>
      </c>
      <c r="K59" s="186">
        <f t="shared" si="14"/>
        <v>38.70967741935484</v>
      </c>
      <c r="L59" s="190">
        <f t="shared" si="15"/>
        <v>46.153846153846153</v>
      </c>
      <c r="M59" s="94">
        <f t="shared" si="16"/>
        <v>31.578947368421051</v>
      </c>
      <c r="N59" s="95">
        <f t="shared" si="17"/>
        <v>30.967741935483872</v>
      </c>
      <c r="O59" s="191">
        <f t="shared" si="18"/>
        <v>81.578947368421055</v>
      </c>
      <c r="P59" s="190">
        <f t="shared" si="10"/>
        <v>67.096774193548399</v>
      </c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</row>
    <row r="60" spans="1:44" x14ac:dyDescent="0.25">
      <c r="A60" s="4" t="s">
        <v>83</v>
      </c>
      <c r="B60" s="79">
        <v>12</v>
      </c>
      <c r="C60" s="5">
        <v>48</v>
      </c>
      <c r="D60" s="126">
        <f t="shared" si="11"/>
        <v>8.0469404861693208E-3</v>
      </c>
      <c r="E60" s="79">
        <v>3</v>
      </c>
      <c r="F60" s="5">
        <v>15</v>
      </c>
      <c r="G60" s="93">
        <f t="shared" si="12"/>
        <v>2.5290162464003669E-3</v>
      </c>
      <c r="H60" s="79">
        <v>2</v>
      </c>
      <c r="I60" s="5">
        <v>2</v>
      </c>
      <c r="J60" s="147">
        <f t="shared" si="13"/>
        <v>3.4883011101518284E-4</v>
      </c>
      <c r="K60" s="186">
        <f t="shared" si="14"/>
        <v>400</v>
      </c>
      <c r="L60" s="190">
        <f t="shared" si="15"/>
        <v>320</v>
      </c>
      <c r="M60" s="94">
        <f t="shared" si="16"/>
        <v>600</v>
      </c>
      <c r="N60" s="95">
        <f t="shared" si="17"/>
        <v>2400</v>
      </c>
      <c r="O60" s="191">
        <f t="shared" si="18"/>
        <v>150</v>
      </c>
      <c r="P60" s="190">
        <f t="shared" si="10"/>
        <v>750</v>
      </c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</row>
    <row r="61" spans="1:44" x14ac:dyDescent="0.25">
      <c r="A61" s="4" t="s">
        <v>104</v>
      </c>
      <c r="B61" s="79">
        <v>9</v>
      </c>
      <c r="C61" s="5">
        <v>45</v>
      </c>
      <c r="D61" s="126">
        <f t="shared" si="11"/>
        <v>7.5440067057837385E-3</v>
      </c>
      <c r="E61" s="79">
        <v>6</v>
      </c>
      <c r="F61" s="5">
        <v>32</v>
      </c>
      <c r="G61" s="93">
        <f t="shared" si="12"/>
        <v>5.3952346589874493E-3</v>
      </c>
      <c r="H61" s="79">
        <v>6</v>
      </c>
      <c r="I61" s="5">
        <v>32</v>
      </c>
      <c r="J61" s="147">
        <f t="shared" si="13"/>
        <v>5.5812817762429254E-3</v>
      </c>
      <c r="K61" s="186">
        <f t="shared" si="14"/>
        <v>150</v>
      </c>
      <c r="L61" s="190">
        <f t="shared" si="15"/>
        <v>140.625</v>
      </c>
      <c r="M61" s="94">
        <f t="shared" si="16"/>
        <v>150</v>
      </c>
      <c r="N61" s="95">
        <f t="shared" si="17"/>
        <v>140.625</v>
      </c>
      <c r="O61" s="191">
        <f t="shared" si="18"/>
        <v>100</v>
      </c>
      <c r="P61" s="190">
        <f t="shared" si="10"/>
        <v>100</v>
      </c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</row>
    <row r="62" spans="1:44" x14ac:dyDescent="0.25">
      <c r="A62" s="4" t="s">
        <v>106</v>
      </c>
      <c r="B62" s="79">
        <v>8</v>
      </c>
      <c r="C62" s="5">
        <v>45</v>
      </c>
      <c r="D62" s="126">
        <f t="shared" si="11"/>
        <v>7.5440067057837385E-3</v>
      </c>
      <c r="E62" s="79">
        <v>5</v>
      </c>
      <c r="F62" s="5">
        <v>18</v>
      </c>
      <c r="G62" s="93">
        <f t="shared" si="12"/>
        <v>3.0348194956804401E-3</v>
      </c>
      <c r="H62" s="79">
        <v>17</v>
      </c>
      <c r="I62" s="5">
        <v>63</v>
      </c>
      <c r="J62" s="147">
        <f t="shared" si="13"/>
        <v>1.098814849697826E-2</v>
      </c>
      <c r="K62" s="186">
        <f t="shared" si="14"/>
        <v>160</v>
      </c>
      <c r="L62" s="190">
        <f t="shared" si="15"/>
        <v>250</v>
      </c>
      <c r="M62" s="94">
        <f t="shared" si="16"/>
        <v>47.058823529411761</v>
      </c>
      <c r="N62" s="95">
        <f t="shared" si="17"/>
        <v>71.428571428571431</v>
      </c>
      <c r="O62" s="191">
        <f t="shared" si="18"/>
        <v>29.411764705882355</v>
      </c>
      <c r="P62" s="190">
        <f t="shared" si="10"/>
        <v>28.571428571428569</v>
      </c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</row>
    <row r="63" spans="1:44" x14ac:dyDescent="0.25">
      <c r="A63" s="4" t="s">
        <v>90</v>
      </c>
      <c r="B63" s="79">
        <v>8</v>
      </c>
      <c r="C63" s="5">
        <v>44</v>
      </c>
      <c r="D63" s="126">
        <f t="shared" si="11"/>
        <v>7.3763621123218784E-3</v>
      </c>
      <c r="E63" s="79">
        <v>6</v>
      </c>
      <c r="F63" s="5">
        <v>38</v>
      </c>
      <c r="G63" s="93">
        <f t="shared" si="12"/>
        <v>6.4068411575475956E-3</v>
      </c>
      <c r="H63" s="79">
        <v>30</v>
      </c>
      <c r="I63" s="5">
        <v>461</v>
      </c>
      <c r="J63" s="147">
        <f t="shared" si="13"/>
        <v>8.0405340588999646E-2</v>
      </c>
      <c r="K63" s="186">
        <f t="shared" si="14"/>
        <v>133.33333333333331</v>
      </c>
      <c r="L63" s="190">
        <f t="shared" si="15"/>
        <v>115.78947368421053</v>
      </c>
      <c r="M63" s="94">
        <f t="shared" si="16"/>
        <v>26.666666666666668</v>
      </c>
      <c r="N63" s="95">
        <f t="shared" si="17"/>
        <v>9.5444685466377432</v>
      </c>
      <c r="O63" s="191">
        <f t="shared" si="18"/>
        <v>20</v>
      </c>
      <c r="P63" s="190">
        <f t="shared" si="10"/>
        <v>8.2429501084598709</v>
      </c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</row>
    <row r="64" spans="1:44" x14ac:dyDescent="0.25">
      <c r="A64" s="4" t="s">
        <v>79</v>
      </c>
      <c r="B64" s="79">
        <v>11</v>
      </c>
      <c r="C64" s="5">
        <v>42</v>
      </c>
      <c r="D64" s="126">
        <f t="shared" si="11"/>
        <v>7.0410729253981555E-3</v>
      </c>
      <c r="E64" s="79">
        <v>7</v>
      </c>
      <c r="F64" s="5">
        <v>23</v>
      </c>
      <c r="G64" s="93">
        <f t="shared" si="12"/>
        <v>3.8778249111472295E-3</v>
      </c>
      <c r="H64" s="79">
        <v>3</v>
      </c>
      <c r="I64" s="5">
        <v>26</v>
      </c>
      <c r="J64" s="147">
        <f t="shared" si="13"/>
        <v>4.5347914431973771E-3</v>
      </c>
      <c r="K64" s="186">
        <f t="shared" si="14"/>
        <v>157.14285714285714</v>
      </c>
      <c r="L64" s="190">
        <f t="shared" si="15"/>
        <v>182.60869565217391</v>
      </c>
      <c r="M64" s="94">
        <f t="shared" si="16"/>
        <v>366.66666666666663</v>
      </c>
      <c r="N64" s="95">
        <f t="shared" si="17"/>
        <v>161.53846153846155</v>
      </c>
      <c r="O64" s="191">
        <f t="shared" si="18"/>
        <v>233.33333333333334</v>
      </c>
      <c r="P64" s="190">
        <f t="shared" si="10"/>
        <v>88.461538461538453</v>
      </c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</row>
    <row r="65" spans="1:44" x14ac:dyDescent="0.25">
      <c r="A65" s="4" t="s">
        <v>84</v>
      </c>
      <c r="B65" s="79">
        <v>6</v>
      </c>
      <c r="C65" s="5">
        <v>35</v>
      </c>
      <c r="D65" s="126">
        <f t="shared" si="11"/>
        <v>5.86756077116513E-3</v>
      </c>
      <c r="E65" s="79">
        <v>1</v>
      </c>
      <c r="F65" s="5">
        <v>9</v>
      </c>
      <c r="G65" s="93">
        <f t="shared" si="12"/>
        <v>1.51740974784022E-3</v>
      </c>
      <c r="H65" s="79">
        <v>1</v>
      </c>
      <c r="I65" s="5">
        <v>4</v>
      </c>
      <c r="J65" s="147">
        <f t="shared" si="13"/>
        <v>6.9766022203036568E-4</v>
      </c>
      <c r="K65" s="186">
        <f t="shared" si="14"/>
        <v>600</v>
      </c>
      <c r="L65" s="190">
        <f t="shared" si="15"/>
        <v>388.88888888888886</v>
      </c>
      <c r="M65" s="94">
        <f t="shared" si="16"/>
        <v>600</v>
      </c>
      <c r="N65" s="95">
        <f t="shared" si="17"/>
        <v>875</v>
      </c>
      <c r="O65" s="191">
        <f t="shared" si="18"/>
        <v>100</v>
      </c>
      <c r="P65" s="190">
        <f t="shared" si="10"/>
        <v>225</v>
      </c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</row>
    <row r="66" spans="1:44" x14ac:dyDescent="0.25">
      <c r="A66" s="4" t="s">
        <v>89</v>
      </c>
      <c r="B66" s="79">
        <v>8</v>
      </c>
      <c r="C66" s="5">
        <v>32</v>
      </c>
      <c r="D66" s="126">
        <f t="shared" si="11"/>
        <v>5.3646269907795478E-3</v>
      </c>
      <c r="E66" s="79">
        <v>3</v>
      </c>
      <c r="F66" s="5">
        <v>9</v>
      </c>
      <c r="G66" s="93">
        <f t="shared" si="12"/>
        <v>1.51740974784022E-3</v>
      </c>
      <c r="H66" s="79">
        <v>4</v>
      </c>
      <c r="I66" s="5">
        <v>13</v>
      </c>
      <c r="J66" s="147">
        <f t="shared" si="13"/>
        <v>2.2673957215986885E-3</v>
      </c>
      <c r="K66" s="186">
        <f t="shared" si="14"/>
        <v>266.66666666666663</v>
      </c>
      <c r="L66" s="190">
        <f t="shared" si="15"/>
        <v>355.55555555555554</v>
      </c>
      <c r="M66" s="94">
        <f t="shared" si="16"/>
        <v>200</v>
      </c>
      <c r="N66" s="95">
        <f t="shared" si="17"/>
        <v>246.15384615384616</v>
      </c>
      <c r="O66" s="191">
        <f t="shared" si="18"/>
        <v>75</v>
      </c>
      <c r="P66" s="190">
        <f t="shared" si="10"/>
        <v>69.230769230769226</v>
      </c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</row>
    <row r="67" spans="1:44" x14ac:dyDescent="0.25">
      <c r="A67" s="4" t="s">
        <v>77</v>
      </c>
      <c r="B67" s="79">
        <v>9</v>
      </c>
      <c r="C67" s="5">
        <v>28</v>
      </c>
      <c r="D67" s="126">
        <f t="shared" si="11"/>
        <v>4.6940486169321036E-3</v>
      </c>
      <c r="E67" s="79">
        <v>16</v>
      </c>
      <c r="F67" s="5">
        <v>204</v>
      </c>
      <c r="G67" s="93">
        <f t="shared" si="12"/>
        <v>3.4394620951044987E-2</v>
      </c>
      <c r="H67" s="79">
        <v>13</v>
      </c>
      <c r="I67" s="5">
        <v>32</v>
      </c>
      <c r="J67" s="147">
        <f t="shared" si="13"/>
        <v>5.5812817762429254E-3</v>
      </c>
      <c r="K67" s="186">
        <f t="shared" si="14"/>
        <v>56.25</v>
      </c>
      <c r="L67" s="190">
        <f t="shared" si="15"/>
        <v>13.725490196078432</v>
      </c>
      <c r="M67" s="94">
        <f t="shared" si="16"/>
        <v>69.230769230769226</v>
      </c>
      <c r="N67" s="95">
        <f t="shared" si="17"/>
        <v>87.5</v>
      </c>
      <c r="O67" s="191">
        <f t="shared" si="18"/>
        <v>123.07692307692308</v>
      </c>
      <c r="P67" s="190">
        <f t="shared" si="10"/>
        <v>637.5</v>
      </c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</row>
    <row r="68" spans="1:44" ht="17.25" customHeight="1" x14ac:dyDescent="0.25">
      <c r="A68" s="4" t="s">
        <v>97</v>
      </c>
      <c r="B68" s="79">
        <v>6</v>
      </c>
      <c r="C68" s="5">
        <v>27</v>
      </c>
      <c r="D68" s="126">
        <f t="shared" si="11"/>
        <v>4.5264040234702426E-3</v>
      </c>
      <c r="E68" s="79">
        <v>11</v>
      </c>
      <c r="F68" s="5">
        <v>43</v>
      </c>
      <c r="G68" s="93">
        <f t="shared" si="12"/>
        <v>7.249846573014385E-3</v>
      </c>
      <c r="H68" s="79">
        <v>2</v>
      </c>
      <c r="I68" s="5">
        <v>4</v>
      </c>
      <c r="J68" s="147">
        <f t="shared" si="13"/>
        <v>6.9766022203036568E-4</v>
      </c>
      <c r="K68" s="186">
        <f t="shared" si="14"/>
        <v>54.54545454545454</v>
      </c>
      <c r="L68" s="190">
        <f t="shared" si="15"/>
        <v>62.790697674418603</v>
      </c>
      <c r="M68" s="94">
        <f t="shared" si="16"/>
        <v>300</v>
      </c>
      <c r="N68" s="95">
        <f t="shared" si="17"/>
        <v>675</v>
      </c>
      <c r="O68" s="191">
        <f t="shared" si="18"/>
        <v>550</v>
      </c>
      <c r="P68" s="190">
        <f t="shared" si="10"/>
        <v>1075</v>
      </c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</row>
    <row r="69" spans="1:44" x14ac:dyDescent="0.25">
      <c r="A69" s="4" t="s">
        <v>94</v>
      </c>
      <c r="B69" s="79">
        <v>5</v>
      </c>
      <c r="C69" s="5">
        <v>21</v>
      </c>
      <c r="D69" s="126">
        <f t="shared" si="11"/>
        <v>3.5205364626990777E-3</v>
      </c>
      <c r="E69" s="79">
        <v>4</v>
      </c>
      <c r="F69" s="5">
        <v>18</v>
      </c>
      <c r="G69" s="93">
        <f t="shared" si="12"/>
        <v>3.0348194956804401E-3</v>
      </c>
      <c r="H69" s="79">
        <v>6</v>
      </c>
      <c r="I69" s="5">
        <v>12</v>
      </c>
      <c r="J69" s="147">
        <f t="shared" si="13"/>
        <v>2.0929806660910971E-3</v>
      </c>
      <c r="K69" s="186">
        <f t="shared" si="14"/>
        <v>125</v>
      </c>
      <c r="L69" s="190">
        <f t="shared" si="15"/>
        <v>116.66666666666667</v>
      </c>
      <c r="M69" s="94">
        <f t="shared" si="16"/>
        <v>83.333333333333343</v>
      </c>
      <c r="N69" s="95">
        <f t="shared" si="17"/>
        <v>175</v>
      </c>
      <c r="O69" s="191">
        <f t="shared" si="18"/>
        <v>66.666666666666657</v>
      </c>
      <c r="P69" s="190">
        <f t="shared" si="10"/>
        <v>150</v>
      </c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</row>
    <row r="70" spans="1:44" x14ac:dyDescent="0.25">
      <c r="A70" s="4" t="s">
        <v>101</v>
      </c>
      <c r="B70" s="79">
        <v>4</v>
      </c>
      <c r="C70" s="5">
        <v>17</v>
      </c>
      <c r="D70" s="126">
        <f t="shared" ref="D70:D82" si="19">IF($C$83&lt;&gt;0,C70/$C$83*100,0)</f>
        <v>2.8499580888516345E-3</v>
      </c>
      <c r="E70" s="79">
        <v>8</v>
      </c>
      <c r="F70" s="5">
        <v>19</v>
      </c>
      <c r="G70" s="93">
        <f t="shared" ref="G70:G78" si="20">IF($F$83&lt;&gt;0,F70/$F$83*100,0)</f>
        <v>3.2034205787737978E-3</v>
      </c>
      <c r="H70" s="79">
        <v>3</v>
      </c>
      <c r="I70" s="5">
        <v>9</v>
      </c>
      <c r="J70" s="147">
        <f t="shared" ref="J70:J78" si="21">IF($I$83&lt;&gt;0,I70/$I$83*100,0)</f>
        <v>1.569735499568323E-3</v>
      </c>
      <c r="K70" s="186">
        <f t="shared" ref="K70:L83" si="22">IF(OR(B70&lt;&gt;0)*(E70&lt;&gt;0),B70/E70*100," ")</f>
        <v>50</v>
      </c>
      <c r="L70" s="190">
        <f t="shared" ref="L70:L80" si="23">IF(OR(C70&lt;&gt;0)*(F70&lt;&gt;0),C70/F70*100," ")</f>
        <v>89.473684210526315</v>
      </c>
      <c r="M70" s="94">
        <f t="shared" ref="M70:N83" si="24">IF(OR(B70&lt;&gt;0)*(H70&lt;&gt;0),B70/H70*100," ")</f>
        <v>133.33333333333331</v>
      </c>
      <c r="N70" s="95">
        <f t="shared" ref="N70:N80" si="25">IF(OR(C70&lt;&gt;0)*(I70&lt;&gt;0),C70/I70*100," ")</f>
        <v>188.88888888888889</v>
      </c>
      <c r="O70" s="191">
        <f t="shared" si="18"/>
        <v>266.66666666666663</v>
      </c>
      <c r="P70" s="190">
        <f t="shared" si="10"/>
        <v>211.11111111111111</v>
      </c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</row>
    <row r="71" spans="1:44" x14ac:dyDescent="0.25">
      <c r="A71" s="4" t="s">
        <v>95</v>
      </c>
      <c r="B71" s="79">
        <v>6</v>
      </c>
      <c r="C71" s="5">
        <v>14</v>
      </c>
      <c r="D71" s="126">
        <f t="shared" si="19"/>
        <v>2.3470243084660518E-3</v>
      </c>
      <c r="E71" s="79">
        <v>16</v>
      </c>
      <c r="F71" s="5">
        <v>43</v>
      </c>
      <c r="G71" s="93">
        <f t="shared" si="20"/>
        <v>7.249846573014385E-3</v>
      </c>
      <c r="H71" s="79">
        <v>6</v>
      </c>
      <c r="I71" s="5">
        <v>30</v>
      </c>
      <c r="J71" s="147">
        <f t="shared" si="21"/>
        <v>5.2324516652277426E-3</v>
      </c>
      <c r="K71" s="186">
        <f t="shared" si="22"/>
        <v>37.5</v>
      </c>
      <c r="L71" s="190">
        <f t="shared" si="23"/>
        <v>32.558139534883722</v>
      </c>
      <c r="M71" s="94">
        <f t="shared" si="24"/>
        <v>100</v>
      </c>
      <c r="N71" s="95">
        <f t="shared" si="25"/>
        <v>46.666666666666664</v>
      </c>
      <c r="O71" s="191">
        <f t="shared" ref="O71:P83" si="26">IF(OR(E71&lt;&gt;0)*(H71&lt;&gt;0),E71/H71*100," ")</f>
        <v>266.66666666666663</v>
      </c>
      <c r="P71" s="190">
        <f t="shared" ref="P71:P80" si="27">IF(OR(F71&lt;&gt;0)*(I71&lt;&gt;0),F71/I71*100," ")</f>
        <v>143.33333333333334</v>
      </c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</row>
    <row r="72" spans="1:44" x14ac:dyDescent="0.25">
      <c r="A72" s="4" t="s">
        <v>103</v>
      </c>
      <c r="B72" s="79">
        <v>1</v>
      </c>
      <c r="C72" s="5">
        <v>14</v>
      </c>
      <c r="D72" s="126">
        <f t="shared" si="19"/>
        <v>2.3470243084660518E-3</v>
      </c>
      <c r="E72" s="79">
        <v>3</v>
      </c>
      <c r="F72" s="5">
        <v>7</v>
      </c>
      <c r="G72" s="93">
        <f t="shared" si="20"/>
        <v>1.1802075816535044E-3</v>
      </c>
      <c r="H72" s="79">
        <v>4</v>
      </c>
      <c r="I72" s="5">
        <v>6</v>
      </c>
      <c r="J72" s="147">
        <f t="shared" si="21"/>
        <v>1.0464903330455486E-3</v>
      </c>
      <c r="K72" s="186">
        <f t="shared" si="22"/>
        <v>33.333333333333329</v>
      </c>
      <c r="L72" s="190">
        <f t="shared" si="23"/>
        <v>200</v>
      </c>
      <c r="M72" s="94">
        <f t="shared" si="24"/>
        <v>25</v>
      </c>
      <c r="N72" s="95">
        <f t="shared" si="25"/>
        <v>233.33333333333334</v>
      </c>
      <c r="O72" s="191">
        <f t="shared" si="26"/>
        <v>75</v>
      </c>
      <c r="P72" s="190">
        <f t="shared" si="27"/>
        <v>116.66666666666667</v>
      </c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</row>
    <row r="73" spans="1:44" ht="17.25" customHeight="1" x14ac:dyDescent="0.25">
      <c r="A73" s="4" t="s">
        <v>75</v>
      </c>
      <c r="B73" s="79">
        <v>5</v>
      </c>
      <c r="C73" s="5">
        <v>12</v>
      </c>
      <c r="D73" s="126">
        <f t="shared" si="19"/>
        <v>2.0117351215423302E-3</v>
      </c>
      <c r="E73" s="79">
        <v>20</v>
      </c>
      <c r="F73" s="5">
        <v>69</v>
      </c>
      <c r="G73" s="93">
        <f t="shared" si="20"/>
        <v>1.1633474733441687E-2</v>
      </c>
      <c r="H73" s="79">
        <v>29</v>
      </c>
      <c r="I73" s="5">
        <v>64</v>
      </c>
      <c r="J73" s="147">
        <f t="shared" si="21"/>
        <v>1.1162563552485851E-2</v>
      </c>
      <c r="K73" s="186">
        <f t="shared" si="22"/>
        <v>25</v>
      </c>
      <c r="L73" s="190">
        <f t="shared" si="23"/>
        <v>17.391304347826086</v>
      </c>
      <c r="M73" s="94">
        <f t="shared" si="24"/>
        <v>17.241379310344829</v>
      </c>
      <c r="N73" s="95">
        <f t="shared" si="25"/>
        <v>18.75</v>
      </c>
      <c r="O73" s="191">
        <f t="shared" si="26"/>
        <v>68.965517241379317</v>
      </c>
      <c r="P73" s="190">
        <f t="shared" si="27"/>
        <v>107.8125</v>
      </c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</row>
    <row r="74" spans="1:44" ht="17.25" customHeight="1" x14ac:dyDescent="0.25">
      <c r="A74" s="4" t="s">
        <v>93</v>
      </c>
      <c r="B74" s="79">
        <v>1</v>
      </c>
      <c r="C74" s="5">
        <v>9</v>
      </c>
      <c r="D74" s="126">
        <f t="shared" si="19"/>
        <v>1.5088013411567478E-3</v>
      </c>
      <c r="E74" s="79">
        <v>3</v>
      </c>
      <c r="F74" s="5">
        <v>9</v>
      </c>
      <c r="G74" s="93">
        <f t="shared" si="20"/>
        <v>1.51740974784022E-3</v>
      </c>
      <c r="H74" s="79">
        <v>1</v>
      </c>
      <c r="I74" s="5">
        <v>6</v>
      </c>
      <c r="J74" s="147">
        <f t="shared" si="21"/>
        <v>1.0464903330455486E-3</v>
      </c>
      <c r="K74" s="186">
        <f t="shared" si="22"/>
        <v>33.333333333333329</v>
      </c>
      <c r="L74" s="190">
        <f t="shared" si="23"/>
        <v>100</v>
      </c>
      <c r="M74" s="94">
        <f t="shared" si="24"/>
        <v>100</v>
      </c>
      <c r="N74" s="95">
        <f t="shared" si="25"/>
        <v>150</v>
      </c>
      <c r="O74" s="191">
        <f t="shared" si="26"/>
        <v>300</v>
      </c>
      <c r="P74" s="190">
        <f t="shared" si="27"/>
        <v>150</v>
      </c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</row>
    <row r="75" spans="1:44" x14ac:dyDescent="0.25">
      <c r="A75" s="4" t="s">
        <v>96</v>
      </c>
      <c r="B75" s="79">
        <v>1</v>
      </c>
      <c r="C75" s="5">
        <v>7</v>
      </c>
      <c r="D75" s="126">
        <f t="shared" si="19"/>
        <v>1.1735121542330259E-3</v>
      </c>
      <c r="E75" s="79">
        <v>3</v>
      </c>
      <c r="F75" s="5">
        <v>11</v>
      </c>
      <c r="G75" s="93">
        <f t="shared" si="20"/>
        <v>1.8546119140269359E-3</v>
      </c>
      <c r="H75" s="79">
        <v>5</v>
      </c>
      <c r="I75" s="5">
        <v>15</v>
      </c>
      <c r="J75" s="147">
        <f t="shared" si="21"/>
        <v>2.6162258326138713E-3</v>
      </c>
      <c r="K75" s="186">
        <f t="shared" si="22"/>
        <v>33.333333333333329</v>
      </c>
      <c r="L75" s="190">
        <f t="shared" si="23"/>
        <v>63.636363636363633</v>
      </c>
      <c r="M75" s="94">
        <f t="shared" si="24"/>
        <v>20</v>
      </c>
      <c r="N75" s="95">
        <f t="shared" si="25"/>
        <v>46.666666666666664</v>
      </c>
      <c r="O75" s="191">
        <f t="shared" si="26"/>
        <v>60</v>
      </c>
      <c r="P75" s="190">
        <f t="shared" si="27"/>
        <v>73.333333333333329</v>
      </c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</row>
    <row r="76" spans="1:44" x14ac:dyDescent="0.25">
      <c r="A76" s="4" t="s">
        <v>99</v>
      </c>
      <c r="B76" s="79">
        <v>2</v>
      </c>
      <c r="C76" s="5">
        <v>2</v>
      </c>
      <c r="D76" s="126">
        <f t="shared" si="19"/>
        <v>3.3528918692372173E-4</v>
      </c>
      <c r="E76" s="79">
        <v>0</v>
      </c>
      <c r="F76" s="5">
        <v>0</v>
      </c>
      <c r="G76" s="93">
        <f t="shared" si="20"/>
        <v>0</v>
      </c>
      <c r="H76" s="79">
        <v>0</v>
      </c>
      <c r="I76" s="5">
        <v>0</v>
      </c>
      <c r="J76" s="147">
        <f t="shared" si="21"/>
        <v>0</v>
      </c>
      <c r="K76" s="186" t="str">
        <f t="shared" si="22"/>
        <v xml:space="preserve"> </v>
      </c>
      <c r="L76" s="190" t="str">
        <f t="shared" si="23"/>
        <v xml:space="preserve"> </v>
      </c>
      <c r="M76" s="94" t="str">
        <f t="shared" si="24"/>
        <v xml:space="preserve"> </v>
      </c>
      <c r="N76" s="95" t="str">
        <f t="shared" si="25"/>
        <v xml:space="preserve"> </v>
      </c>
      <c r="O76" s="191" t="str">
        <f t="shared" si="26"/>
        <v xml:space="preserve"> </v>
      </c>
      <c r="P76" s="190" t="str">
        <f t="shared" si="27"/>
        <v xml:space="preserve"> </v>
      </c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</row>
    <row r="77" spans="1:44" x14ac:dyDescent="0.25">
      <c r="A77" s="4" t="s">
        <v>105</v>
      </c>
      <c r="B77" s="79">
        <v>2</v>
      </c>
      <c r="C77" s="5">
        <v>2</v>
      </c>
      <c r="D77" s="126">
        <f t="shared" si="19"/>
        <v>3.3528918692372173E-4</v>
      </c>
      <c r="E77" s="79">
        <v>1</v>
      </c>
      <c r="F77" s="5">
        <v>2</v>
      </c>
      <c r="G77" s="93">
        <f t="shared" si="20"/>
        <v>3.3720216618671558E-4</v>
      </c>
      <c r="H77" s="79">
        <v>0</v>
      </c>
      <c r="I77" s="5">
        <v>0</v>
      </c>
      <c r="J77" s="147">
        <f t="shared" si="21"/>
        <v>0</v>
      </c>
      <c r="K77" s="186">
        <f t="shared" si="22"/>
        <v>200</v>
      </c>
      <c r="L77" s="190">
        <f t="shared" si="23"/>
        <v>100</v>
      </c>
      <c r="M77" s="94" t="str">
        <f t="shared" si="24"/>
        <v xml:space="preserve"> </v>
      </c>
      <c r="N77" s="95" t="str">
        <f t="shared" si="25"/>
        <v xml:space="preserve"> </v>
      </c>
      <c r="O77" s="191" t="str">
        <f t="shared" si="26"/>
        <v xml:space="preserve"> </v>
      </c>
      <c r="P77" s="190" t="str">
        <f t="shared" si="27"/>
        <v xml:space="preserve"> </v>
      </c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</row>
    <row r="78" spans="1:44" ht="15.75" x14ac:dyDescent="0.25">
      <c r="A78" s="4" t="s">
        <v>98</v>
      </c>
      <c r="B78" s="142">
        <v>0</v>
      </c>
      <c r="C78" s="176">
        <v>0</v>
      </c>
      <c r="D78" s="175">
        <f t="shared" si="19"/>
        <v>0</v>
      </c>
      <c r="E78" s="142">
        <v>2</v>
      </c>
      <c r="F78" s="131">
        <v>6</v>
      </c>
      <c r="G78" s="93">
        <f t="shared" si="20"/>
        <v>1.0116064985601467E-3</v>
      </c>
      <c r="H78" s="142">
        <v>0</v>
      </c>
      <c r="I78" s="131">
        <v>0</v>
      </c>
      <c r="J78" s="126">
        <f t="shared" si="21"/>
        <v>0</v>
      </c>
      <c r="K78" s="186" t="str">
        <f t="shared" si="22"/>
        <v xml:space="preserve"> </v>
      </c>
      <c r="L78" s="190" t="str">
        <f t="shared" si="23"/>
        <v xml:space="preserve"> </v>
      </c>
      <c r="M78" s="94" t="str">
        <f t="shared" si="24"/>
        <v xml:space="preserve"> </v>
      </c>
      <c r="N78" s="95" t="str">
        <f t="shared" si="25"/>
        <v xml:space="preserve"> </v>
      </c>
      <c r="O78" s="191" t="str">
        <f t="shared" si="26"/>
        <v xml:space="preserve"> </v>
      </c>
      <c r="P78" s="190" t="str">
        <f t="shared" si="27"/>
        <v xml:space="preserve"> </v>
      </c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</row>
    <row r="79" spans="1:44" x14ac:dyDescent="0.25">
      <c r="A79" s="4" t="s">
        <v>100</v>
      </c>
      <c r="B79" s="138">
        <v>0</v>
      </c>
      <c r="C79" s="4">
        <v>0</v>
      </c>
      <c r="D79" s="126">
        <f t="shared" si="19"/>
        <v>0</v>
      </c>
      <c r="E79" s="138">
        <v>0</v>
      </c>
      <c r="F79" s="4">
        <v>0</v>
      </c>
      <c r="G79" s="93">
        <f t="shared" ref="G79:G80" si="28">IF($F$83&lt;&gt;0,F79/$F$83*100,0)</f>
        <v>0</v>
      </c>
      <c r="H79" s="138">
        <v>0</v>
      </c>
      <c r="I79" s="4">
        <v>0</v>
      </c>
      <c r="J79" s="126">
        <f t="shared" ref="J79:J80" si="29">IF($I$83&lt;&gt;0,I79/$I$83*100,0)</f>
        <v>0</v>
      </c>
      <c r="K79" s="186" t="str">
        <f t="shared" si="22"/>
        <v xml:space="preserve"> </v>
      </c>
      <c r="L79" s="190" t="str">
        <f t="shared" si="23"/>
        <v xml:space="preserve"> </v>
      </c>
      <c r="M79" s="94" t="str">
        <f t="shared" si="24"/>
        <v xml:space="preserve"> </v>
      </c>
      <c r="N79" s="95" t="str">
        <f t="shared" si="25"/>
        <v xml:space="preserve"> </v>
      </c>
      <c r="O79" s="191" t="str">
        <f t="shared" si="26"/>
        <v xml:space="preserve"> </v>
      </c>
      <c r="P79" s="190" t="str">
        <f t="shared" si="27"/>
        <v xml:space="preserve"> </v>
      </c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</row>
    <row r="80" spans="1:44" ht="15.75" thickBot="1" x14ac:dyDescent="0.3">
      <c r="A80" s="4" t="s">
        <v>102</v>
      </c>
      <c r="B80" s="139">
        <v>0</v>
      </c>
      <c r="C80" s="151">
        <v>0</v>
      </c>
      <c r="D80" s="141">
        <f t="shared" si="19"/>
        <v>0</v>
      </c>
      <c r="E80" s="139">
        <v>0</v>
      </c>
      <c r="F80" s="134">
        <v>0</v>
      </c>
      <c r="G80" s="143">
        <f t="shared" si="28"/>
        <v>0</v>
      </c>
      <c r="H80" s="139">
        <v>2</v>
      </c>
      <c r="I80" s="134">
        <v>20</v>
      </c>
      <c r="J80" s="141">
        <f t="shared" si="29"/>
        <v>3.4883011101518283E-3</v>
      </c>
      <c r="K80" s="186" t="str">
        <f t="shared" si="22"/>
        <v xml:space="preserve"> </v>
      </c>
      <c r="L80" s="190" t="str">
        <f t="shared" si="23"/>
        <v xml:space="preserve"> </v>
      </c>
      <c r="M80" s="184" t="str">
        <f t="shared" si="24"/>
        <v xml:space="preserve"> </v>
      </c>
      <c r="N80" s="95" t="str">
        <f t="shared" si="25"/>
        <v xml:space="preserve"> </v>
      </c>
      <c r="O80" s="191" t="str">
        <f t="shared" si="26"/>
        <v xml:space="preserve"> </v>
      </c>
      <c r="P80" s="190" t="str">
        <f t="shared" si="27"/>
        <v xml:space="preserve"> </v>
      </c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</row>
    <row r="81" spans="1:44" ht="15.75" x14ac:dyDescent="0.25">
      <c r="A81" s="162" t="s">
        <v>23</v>
      </c>
      <c r="B81" s="140">
        <f>SUM(B6:B80)-B10</f>
        <v>96267</v>
      </c>
      <c r="C81" s="135">
        <f>SUM(C6:C80)-C10</f>
        <v>547053</v>
      </c>
      <c r="D81" s="163">
        <f t="shared" si="19"/>
        <v>91.710477787091378</v>
      </c>
      <c r="E81" s="144">
        <f>SUM(E6:E80)-E10</f>
        <v>93350</v>
      </c>
      <c r="F81" s="135">
        <f>SUM(F6:F80)-F10</f>
        <v>544208</v>
      </c>
      <c r="G81" s="164">
        <f>IF($F$83&lt;&gt;0,F81/$F$83*100,0)</f>
        <v>91.754058228070051</v>
      </c>
      <c r="H81" s="140">
        <f>SUM(H6:H80)-H10</f>
        <v>88334</v>
      </c>
      <c r="I81" s="135">
        <f>SUM(I6:I80)-I10</f>
        <v>529812</v>
      </c>
      <c r="J81" s="165">
        <f>IF($I$83&lt;&gt;0,I81/$I$83*100,0)</f>
        <v>92.407189388588023</v>
      </c>
      <c r="K81" s="149">
        <f t="shared" si="22"/>
        <v>103.12479914301018</v>
      </c>
      <c r="L81" s="136">
        <f t="shared" si="22"/>
        <v>100.52277805544938</v>
      </c>
      <c r="M81" s="148">
        <f t="shared" si="24"/>
        <v>108.98068693821179</v>
      </c>
      <c r="N81" s="150">
        <f t="shared" si="24"/>
        <v>103.25417317841045</v>
      </c>
      <c r="O81" s="149">
        <f t="shared" si="26"/>
        <v>105.67844770982862</v>
      </c>
      <c r="P81" s="136">
        <f t="shared" si="26"/>
        <v>102.7171902486165</v>
      </c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</row>
    <row r="82" spans="1:44" ht="15.75" x14ac:dyDescent="0.25">
      <c r="A82" s="112" t="s">
        <v>24</v>
      </c>
      <c r="B82" s="166">
        <f>B10</f>
        <v>12059</v>
      </c>
      <c r="C82" s="167">
        <f>C10</f>
        <v>49447</v>
      </c>
      <c r="D82" s="168">
        <f t="shared" si="19"/>
        <v>8.2895222129086346</v>
      </c>
      <c r="E82" s="145">
        <f>E10</f>
        <v>11522</v>
      </c>
      <c r="F82" s="111">
        <f>F10</f>
        <v>48908</v>
      </c>
      <c r="G82" s="169">
        <f>IF($F$83&lt;&gt;0,F82/$F$83*100,0)</f>
        <v>8.2459417719299424</v>
      </c>
      <c r="H82" s="166">
        <f>H10</f>
        <v>10478</v>
      </c>
      <c r="I82" s="167">
        <f>I10</f>
        <v>43533</v>
      </c>
      <c r="J82" s="170">
        <f>IF($I$83&lt;&gt;0,I82/$I$83*100,0)</f>
        <v>7.5928106114119762</v>
      </c>
      <c r="K82" s="96">
        <f t="shared" si="22"/>
        <v>104.66064919284845</v>
      </c>
      <c r="L82" s="97">
        <f t="shared" si="22"/>
        <v>101.10206919113438</v>
      </c>
      <c r="M82" s="98">
        <f t="shared" si="24"/>
        <v>115.08875739644971</v>
      </c>
      <c r="N82" s="118">
        <f t="shared" si="24"/>
        <v>113.58509636367813</v>
      </c>
      <c r="O82" s="96">
        <f t="shared" si="26"/>
        <v>109.96373353693454</v>
      </c>
      <c r="P82" s="97">
        <f t="shared" si="26"/>
        <v>112.34695518342409</v>
      </c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</row>
    <row r="83" spans="1:44" ht="16.5" thickBot="1" x14ac:dyDescent="0.3">
      <c r="A83" s="113" t="s">
        <v>17</v>
      </c>
      <c r="B83" s="153">
        <f>B81+B82</f>
        <v>108326</v>
      </c>
      <c r="C83" s="154">
        <f>C81+C82</f>
        <v>596500</v>
      </c>
      <c r="D83" s="155">
        <f>D81+D82</f>
        <v>100.00000000000001</v>
      </c>
      <c r="E83" s="156">
        <f>SUM(E81:E82)</f>
        <v>104872</v>
      </c>
      <c r="F83" s="154">
        <f>SUM(F81:F82)</f>
        <v>593116</v>
      </c>
      <c r="G83" s="157">
        <f>G81+G82</f>
        <v>100</v>
      </c>
      <c r="H83" s="153">
        <f>SUM(H81:H82)</f>
        <v>98812</v>
      </c>
      <c r="I83" s="154">
        <f>SUM(I81:I82)</f>
        <v>573345</v>
      </c>
      <c r="J83" s="155">
        <f>J81+J82</f>
        <v>100</v>
      </c>
      <c r="K83" s="159">
        <f t="shared" si="22"/>
        <v>103.29353879014418</v>
      </c>
      <c r="L83" s="160">
        <f t="shared" si="22"/>
        <v>100.57054606518791</v>
      </c>
      <c r="M83" s="161">
        <f t="shared" si="24"/>
        <v>109.62838521637049</v>
      </c>
      <c r="N83" s="158">
        <f t="shared" si="24"/>
        <v>104.03858061027829</v>
      </c>
      <c r="O83" s="159">
        <f t="shared" si="26"/>
        <v>106.13285835728455</v>
      </c>
      <c r="P83" s="160">
        <f t="shared" si="26"/>
        <v>103.44836006244059</v>
      </c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</row>
    <row r="84" spans="1:44" x14ac:dyDescent="0.25">
      <c r="A84" s="105"/>
      <c r="B84" s="133"/>
      <c r="C84" s="133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</row>
    <row r="85" spans="1:44" x14ac:dyDescent="0.25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</row>
    <row r="86" spans="1:44" x14ac:dyDescent="0.25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</row>
    <row r="87" spans="1:44" x14ac:dyDescent="0.25">
      <c r="A87" s="105"/>
      <c r="B87" s="105"/>
      <c r="C87" s="132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</row>
    <row r="88" spans="1:44" x14ac:dyDescent="0.25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</row>
    <row r="89" spans="1:44" x14ac:dyDescent="0.25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</row>
    <row r="90" spans="1:44" x14ac:dyDescent="0.25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</row>
    <row r="91" spans="1:44" x14ac:dyDescent="0.25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</row>
    <row r="92" spans="1:44" x14ac:dyDescent="0.25">
      <c r="A92" s="105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</row>
    <row r="93" spans="1:44" x14ac:dyDescent="0.25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</row>
    <row r="94" spans="1:44" x14ac:dyDescent="0.25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</row>
    <row r="95" spans="1:44" x14ac:dyDescent="0.25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</row>
    <row r="96" spans="1:44" x14ac:dyDescent="0.25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</row>
    <row r="97" spans="1:44" x14ac:dyDescent="0.25">
      <c r="A97" s="105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</row>
    <row r="98" spans="1:44" x14ac:dyDescent="0.25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</row>
    <row r="99" spans="1:44" x14ac:dyDescent="0.25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</row>
    <row r="100" spans="1:44" x14ac:dyDescent="0.25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</row>
    <row r="101" spans="1:44" x14ac:dyDescent="0.25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</row>
    <row r="102" spans="1:44" x14ac:dyDescent="0.25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</row>
    <row r="103" spans="1:44" x14ac:dyDescent="0.25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</row>
    <row r="104" spans="1:44" x14ac:dyDescent="0.25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</row>
    <row r="105" spans="1:44" x14ac:dyDescent="0.25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</row>
    <row r="106" spans="1:44" x14ac:dyDescent="0.25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</row>
    <row r="107" spans="1:44" x14ac:dyDescent="0.25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</row>
    <row r="108" spans="1:44" x14ac:dyDescent="0.25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</row>
  </sheetData>
  <mergeCells count="8">
    <mergeCell ref="A1:P3"/>
    <mergeCell ref="B4:D4"/>
    <mergeCell ref="E4:G4"/>
    <mergeCell ref="H4:J4"/>
    <mergeCell ref="K4:L4"/>
    <mergeCell ref="M4:N4"/>
    <mergeCell ref="O4:P4"/>
    <mergeCell ref="A4:A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1C7E8CA59E664AA18976A99ADE101D" ma:contentTypeVersion="4" ma:contentTypeDescription="Stvaranje novog dokumenta." ma:contentTypeScope="" ma:versionID="da2a6337361b7aaf5b31fd205a1598fc">
  <xsd:schema xmlns:xsd="http://www.w3.org/2001/XMLSchema" xmlns:xs="http://www.w3.org/2001/XMLSchema" xmlns:p="http://schemas.microsoft.com/office/2006/metadata/properties" xmlns:ns3="222be194-551f-45fb-b3b7-e68d1d89e47e" targetNamespace="http://schemas.microsoft.com/office/2006/metadata/properties" ma:root="true" ma:fieldsID="5879afd19be030a286848eda9556144f" ns3:_="">
    <xsd:import namespace="222be194-551f-45fb-b3b7-e68d1d89e4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be194-551f-45fb-b3b7-e68d1d8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34D70-8565-4025-ADB0-231A7A6942B8}">
  <ds:schemaRefs>
    <ds:schemaRef ds:uri="http://purl.org/dc/elements/1.1/"/>
    <ds:schemaRef ds:uri="http://schemas.openxmlformats.org/package/2006/metadata/core-properties"/>
    <ds:schemaRef ds:uri="http://www.w3.org/XML/1998/namespace"/>
    <ds:schemaRef ds:uri="222be194-551f-45fb-b3b7-e68d1d89e47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7D37EBD-231B-4C5D-B937-2C073130F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49ADE1-38F9-489C-B0E7-74E839A2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be194-551f-45fb-b3b7-e68d1d89e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</vt:lpstr>
      <vt:lpstr>Po kapacitetima</vt:lpstr>
      <vt:lpstr>Po zemljama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tzm-pult</dc:creator>
  <cp:lastModifiedBy>VisitMalinska-info</cp:lastModifiedBy>
  <cp:lastPrinted>2021-02-09T12:54:05Z</cp:lastPrinted>
  <dcterms:created xsi:type="dcterms:W3CDTF">2017-12-29T23:50:53Z</dcterms:created>
  <dcterms:modified xsi:type="dcterms:W3CDTF">2026-09-05T09:04:00Z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0x010100211C7E8CA59E664AA18976A99ADE101D</vt:lpwstr>
  </property>
</Properties>
</file>