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drawings/drawing3.xml" ContentType="application/vnd.openxmlformats-officedocument.drawing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TZ-Malinska-3\Documents\STATISTIKA\"/>
    </mc:Choice>
  </mc:AlternateContent>
  <xr:revisionPtr revIDLastSave="0" documentId="13_ncr:1_{81DD0B08-E81E-413B-9ADB-4FF11EB1DA0C}" xr6:coauthVersionLast="47" xr6:coauthVersionMax="47" xr10:uidLastSave="{00000000-0000-0000-0000-000000000000}"/>
  <bookViews>
    <workbookView xWindow="-120" yWindow="-120" windowWidth="29040" windowHeight="15720" tabRatio="701" xr2:uid="{00000000-000D-0000-FFFF-FFFF00000000}"/>
  </bookViews>
  <sheets>
    <sheet name=" " sheetId="2" r:id="rId1"/>
    <sheet name="Po kapacitetima" sheetId="3" r:id="rId2"/>
    <sheet name="Po zemljama" sheetId="5" r:id="rId3"/>
  </sheets>
  <externalReferences>
    <externalReference r:id="rId4"/>
  </externalReferences>
  <definedNames>
    <definedName name="rng_troskovi20">#REF!</definedName>
  </definedNames>
  <calcPr calcId="191029"/>
  <fileRecoveryPr autoRecover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15" i="3" l="1"/>
  <c r="D15" i="3"/>
  <c r="I82" i="5"/>
  <c r="I81" i="5"/>
  <c r="H82" i="5"/>
  <c r="H81" i="5"/>
  <c r="F82" i="5"/>
  <c r="F81" i="5"/>
  <c r="E82" i="5"/>
  <c r="E81" i="5"/>
  <c r="C82" i="5"/>
  <c r="C81" i="5"/>
  <c r="B81" i="5"/>
  <c r="B82" i="5"/>
  <c r="E18" i="3"/>
  <c r="D39" i="3"/>
  <c r="E38" i="3"/>
  <c r="I37" i="3"/>
  <c r="H39" i="3"/>
  <c r="I36" i="3"/>
  <c r="E83" i="5" l="1"/>
  <c r="O82" i="5"/>
  <c r="M82" i="5"/>
  <c r="D27" i="3"/>
  <c r="H15" i="3"/>
  <c r="E26" i="3"/>
  <c r="M12" i="3"/>
  <c r="P12" i="3"/>
  <c r="O12" i="3"/>
  <c r="N12" i="3"/>
  <c r="L26" i="3"/>
  <c r="I83" i="5" l="1"/>
  <c r="J81" i="5" s="1"/>
  <c r="N82" i="5"/>
  <c r="P82" i="5"/>
  <c r="C83" i="5"/>
  <c r="D82" i="5" s="1"/>
  <c r="B83" i="5"/>
  <c r="K83" i="5" s="1"/>
  <c r="H83" i="5"/>
  <c r="O83" i="5" s="1"/>
  <c r="P81" i="5"/>
  <c r="F83" i="5"/>
  <c r="N81" i="5"/>
  <c r="K82" i="5"/>
  <c r="O81" i="5"/>
  <c r="L82" i="5"/>
  <c r="K81" i="5"/>
  <c r="L81" i="5"/>
  <c r="M81" i="5"/>
  <c r="I12" i="3"/>
  <c r="I14" i="3"/>
  <c r="E14" i="3"/>
  <c r="E12" i="3"/>
  <c r="E20" i="3"/>
  <c r="I20" i="3"/>
  <c r="I18" i="3"/>
  <c r="P7" i="5"/>
  <c r="P8" i="5"/>
  <c r="P9" i="5"/>
  <c r="P10" i="5"/>
  <c r="P11" i="5"/>
  <c r="P12" i="5"/>
  <c r="P13" i="5"/>
  <c r="P14" i="5"/>
  <c r="P15" i="5"/>
  <c r="P16" i="5"/>
  <c r="P17" i="5"/>
  <c r="P18" i="5"/>
  <c r="P19" i="5"/>
  <c r="P20" i="5"/>
  <c r="P21" i="5"/>
  <c r="P22" i="5"/>
  <c r="P23" i="5"/>
  <c r="P24" i="5"/>
  <c r="P25" i="5"/>
  <c r="P26" i="5"/>
  <c r="P27" i="5"/>
  <c r="P28" i="5"/>
  <c r="P29" i="5"/>
  <c r="P30" i="5"/>
  <c r="P31" i="5"/>
  <c r="P32" i="5"/>
  <c r="P33" i="5"/>
  <c r="P34" i="5"/>
  <c r="P35" i="5"/>
  <c r="P36" i="5"/>
  <c r="P37" i="5"/>
  <c r="P38" i="5"/>
  <c r="P39" i="5"/>
  <c r="P40" i="5"/>
  <c r="P41" i="5"/>
  <c r="P42" i="5"/>
  <c r="P43" i="5"/>
  <c r="P44" i="5"/>
  <c r="P45" i="5"/>
  <c r="P46" i="5"/>
  <c r="P47" i="5"/>
  <c r="P48" i="5"/>
  <c r="P49" i="5"/>
  <c r="P50" i="5"/>
  <c r="P51" i="5"/>
  <c r="P52" i="5"/>
  <c r="P53" i="5"/>
  <c r="P54" i="5"/>
  <c r="P55" i="5"/>
  <c r="P56" i="5"/>
  <c r="P57" i="5"/>
  <c r="P58" i="5"/>
  <c r="P59" i="5"/>
  <c r="P60" i="5"/>
  <c r="P61" i="5"/>
  <c r="P62" i="5"/>
  <c r="P63" i="5"/>
  <c r="P64" i="5"/>
  <c r="P65" i="5"/>
  <c r="P66" i="5"/>
  <c r="P67" i="5"/>
  <c r="P68" i="5"/>
  <c r="P69" i="5"/>
  <c r="P70" i="5"/>
  <c r="P71" i="5"/>
  <c r="P72" i="5"/>
  <c r="P73" i="5"/>
  <c r="P74" i="5"/>
  <c r="P75" i="5"/>
  <c r="P76" i="5"/>
  <c r="P77" i="5"/>
  <c r="P78" i="5"/>
  <c r="P79" i="5"/>
  <c r="P80" i="5"/>
  <c r="O7" i="5"/>
  <c r="O8" i="5"/>
  <c r="O9" i="5"/>
  <c r="O10" i="5"/>
  <c r="O11" i="5"/>
  <c r="O12" i="5"/>
  <c r="O13" i="5"/>
  <c r="O14" i="5"/>
  <c r="O15" i="5"/>
  <c r="O16" i="5"/>
  <c r="O17" i="5"/>
  <c r="O18" i="5"/>
  <c r="O19" i="5"/>
  <c r="O20" i="5"/>
  <c r="O21" i="5"/>
  <c r="O22" i="5"/>
  <c r="O23" i="5"/>
  <c r="O24" i="5"/>
  <c r="O25" i="5"/>
  <c r="O26" i="5"/>
  <c r="O27" i="5"/>
  <c r="O28" i="5"/>
  <c r="O29" i="5"/>
  <c r="O30" i="5"/>
  <c r="O31" i="5"/>
  <c r="O32" i="5"/>
  <c r="O33" i="5"/>
  <c r="O34" i="5"/>
  <c r="O35" i="5"/>
  <c r="O36" i="5"/>
  <c r="O37" i="5"/>
  <c r="O38" i="5"/>
  <c r="O39" i="5"/>
  <c r="O40" i="5"/>
  <c r="O41" i="5"/>
  <c r="O42" i="5"/>
  <c r="O43" i="5"/>
  <c r="O44" i="5"/>
  <c r="O45" i="5"/>
  <c r="O46" i="5"/>
  <c r="O47" i="5"/>
  <c r="O48" i="5"/>
  <c r="O49" i="5"/>
  <c r="O50" i="5"/>
  <c r="O51" i="5"/>
  <c r="O52" i="5"/>
  <c r="O53" i="5"/>
  <c r="O54" i="5"/>
  <c r="O55" i="5"/>
  <c r="O56" i="5"/>
  <c r="O57" i="5"/>
  <c r="O58" i="5"/>
  <c r="O59" i="5"/>
  <c r="O60" i="5"/>
  <c r="O61" i="5"/>
  <c r="O62" i="5"/>
  <c r="O63" i="5"/>
  <c r="O64" i="5"/>
  <c r="O65" i="5"/>
  <c r="O66" i="5"/>
  <c r="O67" i="5"/>
  <c r="O68" i="5"/>
  <c r="O69" i="5"/>
  <c r="O70" i="5"/>
  <c r="O71" i="5"/>
  <c r="O72" i="5"/>
  <c r="O73" i="5"/>
  <c r="O74" i="5"/>
  <c r="O75" i="5"/>
  <c r="O76" i="5"/>
  <c r="O77" i="5"/>
  <c r="O78" i="5"/>
  <c r="O79" i="5"/>
  <c r="O80" i="5"/>
  <c r="L7" i="5"/>
  <c r="L8" i="5"/>
  <c r="L9" i="5"/>
  <c r="L10" i="5"/>
  <c r="L11" i="5"/>
  <c r="L12" i="5"/>
  <c r="L13" i="5"/>
  <c r="L14" i="5"/>
  <c r="L15" i="5"/>
  <c r="L16" i="5"/>
  <c r="L17" i="5"/>
  <c r="L18" i="5"/>
  <c r="L19" i="5"/>
  <c r="L20" i="5"/>
  <c r="L21" i="5"/>
  <c r="L22" i="5"/>
  <c r="L23" i="5"/>
  <c r="L24" i="5"/>
  <c r="L25" i="5"/>
  <c r="L26" i="5"/>
  <c r="L27" i="5"/>
  <c r="L28" i="5"/>
  <c r="L29" i="5"/>
  <c r="L30" i="5"/>
  <c r="L31" i="5"/>
  <c r="L32" i="5"/>
  <c r="L33" i="5"/>
  <c r="L34" i="5"/>
  <c r="L35" i="5"/>
  <c r="L36" i="5"/>
  <c r="L37" i="5"/>
  <c r="L38" i="5"/>
  <c r="L39" i="5"/>
  <c r="L40" i="5"/>
  <c r="L41" i="5"/>
  <c r="L42" i="5"/>
  <c r="L43" i="5"/>
  <c r="L44" i="5"/>
  <c r="L45" i="5"/>
  <c r="L46" i="5"/>
  <c r="L47" i="5"/>
  <c r="L48" i="5"/>
  <c r="L49" i="5"/>
  <c r="L50" i="5"/>
  <c r="L51" i="5"/>
  <c r="L52" i="5"/>
  <c r="L53" i="5"/>
  <c r="L54" i="5"/>
  <c r="L55" i="5"/>
  <c r="L56" i="5"/>
  <c r="L57" i="5"/>
  <c r="L58" i="5"/>
  <c r="L59" i="5"/>
  <c r="L60" i="5"/>
  <c r="L61" i="5"/>
  <c r="L62" i="5"/>
  <c r="L63" i="5"/>
  <c r="L64" i="5"/>
  <c r="L65" i="5"/>
  <c r="L66" i="5"/>
  <c r="L67" i="5"/>
  <c r="L68" i="5"/>
  <c r="L69" i="5"/>
  <c r="L70" i="5"/>
  <c r="L71" i="5"/>
  <c r="L72" i="5"/>
  <c r="L73" i="5"/>
  <c r="L74" i="5"/>
  <c r="L75" i="5"/>
  <c r="L76" i="5"/>
  <c r="L77" i="5"/>
  <c r="L78" i="5"/>
  <c r="L79" i="5"/>
  <c r="L80" i="5"/>
  <c r="K7" i="5"/>
  <c r="K8" i="5"/>
  <c r="K9" i="5"/>
  <c r="K10" i="5"/>
  <c r="K11" i="5"/>
  <c r="K12" i="5"/>
  <c r="K13" i="5"/>
  <c r="K14" i="5"/>
  <c r="K15" i="5"/>
  <c r="K16" i="5"/>
  <c r="K17" i="5"/>
  <c r="K18" i="5"/>
  <c r="K19" i="5"/>
  <c r="K20" i="5"/>
  <c r="K21" i="5"/>
  <c r="K22" i="5"/>
  <c r="K23" i="5"/>
  <c r="K24" i="5"/>
  <c r="K25" i="5"/>
  <c r="K26" i="5"/>
  <c r="K27" i="5"/>
  <c r="K28" i="5"/>
  <c r="K29" i="5"/>
  <c r="K30" i="5"/>
  <c r="K31" i="5"/>
  <c r="K32" i="5"/>
  <c r="K33" i="5"/>
  <c r="K34" i="5"/>
  <c r="K35" i="5"/>
  <c r="K36" i="5"/>
  <c r="K37" i="5"/>
  <c r="K38" i="5"/>
  <c r="K39" i="5"/>
  <c r="K40" i="5"/>
  <c r="K41" i="5"/>
  <c r="K42" i="5"/>
  <c r="K43" i="5"/>
  <c r="K44" i="5"/>
  <c r="K45" i="5"/>
  <c r="K46" i="5"/>
  <c r="K47" i="5"/>
  <c r="K48" i="5"/>
  <c r="K49" i="5"/>
  <c r="K50" i="5"/>
  <c r="K51" i="5"/>
  <c r="K52" i="5"/>
  <c r="K53" i="5"/>
  <c r="K54" i="5"/>
  <c r="K55" i="5"/>
  <c r="K56" i="5"/>
  <c r="K57" i="5"/>
  <c r="K58" i="5"/>
  <c r="K59" i="5"/>
  <c r="K60" i="5"/>
  <c r="K61" i="5"/>
  <c r="K62" i="5"/>
  <c r="K63" i="5"/>
  <c r="K64" i="5"/>
  <c r="K65" i="5"/>
  <c r="K66" i="5"/>
  <c r="K67" i="5"/>
  <c r="K68" i="5"/>
  <c r="K69" i="5"/>
  <c r="K70" i="5"/>
  <c r="K71" i="5"/>
  <c r="K72" i="5"/>
  <c r="K73" i="5"/>
  <c r="K74" i="5"/>
  <c r="K75" i="5"/>
  <c r="K76" i="5"/>
  <c r="K77" i="5"/>
  <c r="K78" i="5"/>
  <c r="K79" i="5"/>
  <c r="K80" i="5"/>
  <c r="N16" i="5"/>
  <c r="N17" i="5"/>
  <c r="N18" i="5"/>
  <c r="N19" i="5"/>
  <c r="N20" i="5"/>
  <c r="N21" i="5"/>
  <c r="N22" i="5"/>
  <c r="N23" i="5"/>
  <c r="N24" i="5"/>
  <c r="N25" i="5"/>
  <c r="N26" i="5"/>
  <c r="N27" i="5"/>
  <c r="N28" i="5"/>
  <c r="N29" i="5"/>
  <c r="N30" i="5"/>
  <c r="N31" i="5"/>
  <c r="N32" i="5"/>
  <c r="N33" i="5"/>
  <c r="N34" i="5"/>
  <c r="N35" i="5"/>
  <c r="N36" i="5"/>
  <c r="N37" i="5"/>
  <c r="N38" i="5"/>
  <c r="N39" i="5"/>
  <c r="N40" i="5"/>
  <c r="N41" i="5"/>
  <c r="N42" i="5"/>
  <c r="N43" i="5"/>
  <c r="N44" i="5"/>
  <c r="N45" i="5"/>
  <c r="N46" i="5"/>
  <c r="N47" i="5"/>
  <c r="N48" i="5"/>
  <c r="N49" i="5"/>
  <c r="N50" i="5"/>
  <c r="N51" i="5"/>
  <c r="N52" i="5"/>
  <c r="N53" i="5"/>
  <c r="N54" i="5"/>
  <c r="N55" i="5"/>
  <c r="N56" i="5"/>
  <c r="N57" i="5"/>
  <c r="N58" i="5"/>
  <c r="N59" i="5"/>
  <c r="N60" i="5"/>
  <c r="N61" i="5"/>
  <c r="N62" i="5"/>
  <c r="N63" i="5"/>
  <c r="N64" i="5"/>
  <c r="N65" i="5"/>
  <c r="N66" i="5"/>
  <c r="N67" i="5"/>
  <c r="N68" i="5"/>
  <c r="N69" i="5"/>
  <c r="N70" i="5"/>
  <c r="N71" i="5"/>
  <c r="N72" i="5"/>
  <c r="N73" i="5"/>
  <c r="N74" i="5"/>
  <c r="N75" i="5"/>
  <c r="N76" i="5"/>
  <c r="N77" i="5"/>
  <c r="N78" i="5"/>
  <c r="N79" i="5"/>
  <c r="N80" i="5"/>
  <c r="M16" i="5"/>
  <c r="M17" i="5"/>
  <c r="M18" i="5"/>
  <c r="M19" i="5"/>
  <c r="M20" i="5"/>
  <c r="M21" i="5"/>
  <c r="M22" i="5"/>
  <c r="M23" i="5"/>
  <c r="M24" i="5"/>
  <c r="M25" i="5"/>
  <c r="M26" i="5"/>
  <c r="M27" i="5"/>
  <c r="M28" i="5"/>
  <c r="M29" i="5"/>
  <c r="M30" i="5"/>
  <c r="M31" i="5"/>
  <c r="M32" i="5"/>
  <c r="M33" i="5"/>
  <c r="M34" i="5"/>
  <c r="M35" i="5"/>
  <c r="M36" i="5"/>
  <c r="M37" i="5"/>
  <c r="M38" i="5"/>
  <c r="M39" i="5"/>
  <c r="M40" i="5"/>
  <c r="M41" i="5"/>
  <c r="M42" i="5"/>
  <c r="M43" i="5"/>
  <c r="M44" i="5"/>
  <c r="M45" i="5"/>
  <c r="M46" i="5"/>
  <c r="M47" i="5"/>
  <c r="M48" i="5"/>
  <c r="M49" i="5"/>
  <c r="M50" i="5"/>
  <c r="M51" i="5"/>
  <c r="M52" i="5"/>
  <c r="M53" i="5"/>
  <c r="M54" i="5"/>
  <c r="M55" i="5"/>
  <c r="M56" i="5"/>
  <c r="M57" i="5"/>
  <c r="M58" i="5"/>
  <c r="M59" i="5"/>
  <c r="M60" i="5"/>
  <c r="M61" i="5"/>
  <c r="M62" i="5"/>
  <c r="M63" i="5"/>
  <c r="M64" i="5"/>
  <c r="M65" i="5"/>
  <c r="M66" i="5"/>
  <c r="M67" i="5"/>
  <c r="M68" i="5"/>
  <c r="M69" i="5"/>
  <c r="M70" i="5"/>
  <c r="M71" i="5"/>
  <c r="M72" i="5"/>
  <c r="M73" i="5"/>
  <c r="M74" i="5"/>
  <c r="M75" i="5"/>
  <c r="M76" i="5"/>
  <c r="M77" i="5"/>
  <c r="M78" i="5"/>
  <c r="M79" i="5"/>
  <c r="M15" i="5"/>
  <c r="O24" i="3"/>
  <c r="N24" i="3"/>
  <c r="M24" i="3"/>
  <c r="L15" i="3"/>
  <c r="L14" i="3"/>
  <c r="L13" i="3"/>
  <c r="E37" i="3"/>
  <c r="E25" i="3"/>
  <c r="G27" i="3"/>
  <c r="J82" i="5" l="1"/>
  <c r="J83" i="5" s="1"/>
  <c r="D81" i="5"/>
  <c r="D83" i="5" s="1"/>
  <c r="N83" i="5"/>
  <c r="M83" i="5"/>
  <c r="P83" i="5"/>
  <c r="G82" i="5"/>
  <c r="G81" i="5"/>
  <c r="L83" i="5"/>
  <c r="K6" i="5"/>
  <c r="L6" i="5"/>
  <c r="M6" i="5"/>
  <c r="N6" i="5"/>
  <c r="O6" i="5"/>
  <c r="P6" i="5"/>
  <c r="Q6" i="5"/>
  <c r="M7" i="5"/>
  <c r="N7" i="5"/>
  <c r="Q7" i="5"/>
  <c r="G83" i="5" l="1"/>
  <c r="J6" i="5" l="1"/>
  <c r="J7" i="5"/>
  <c r="I25" i="3"/>
  <c r="G6" i="5" l="1"/>
  <c r="G7" i="5"/>
  <c r="E6" i="3"/>
  <c r="Q14" i="5" l="1"/>
  <c r="Q13" i="5"/>
  <c r="Q12" i="5"/>
  <c r="Q11" i="5"/>
  <c r="Q10" i="5"/>
  <c r="Q9" i="5"/>
  <c r="Q8" i="5"/>
  <c r="Q5" i="5"/>
  <c r="D6" i="5" l="1"/>
  <c r="D7" i="5"/>
  <c r="R6" i="5" s="1"/>
  <c r="D19" i="5"/>
  <c r="D11" i="5" l="1"/>
  <c r="D14" i="5"/>
  <c r="D8" i="5"/>
  <c r="R7" i="5" s="1"/>
  <c r="M80" i="5"/>
  <c r="J79" i="5"/>
  <c r="J80" i="5"/>
  <c r="D79" i="5"/>
  <c r="D80" i="5"/>
  <c r="J8" i="5" l="1"/>
  <c r="J9" i="5"/>
  <c r="J10" i="5"/>
  <c r="J11" i="5"/>
  <c r="J12" i="5"/>
  <c r="J13" i="5"/>
  <c r="J14" i="5"/>
  <c r="J15" i="5"/>
  <c r="J16" i="5"/>
  <c r="J17" i="5"/>
  <c r="J18" i="5"/>
  <c r="J19" i="5"/>
  <c r="J20" i="5"/>
  <c r="J21" i="5"/>
  <c r="J22" i="5"/>
  <c r="J23" i="5"/>
  <c r="J24" i="5"/>
  <c r="J25" i="5"/>
  <c r="J26" i="5"/>
  <c r="J27" i="5"/>
  <c r="J28" i="5"/>
  <c r="J29" i="5"/>
  <c r="J30" i="5"/>
  <c r="J31" i="5"/>
  <c r="J32" i="5"/>
  <c r="J33" i="5"/>
  <c r="J34" i="5"/>
  <c r="J35" i="5"/>
  <c r="J36" i="5"/>
  <c r="J37" i="5"/>
  <c r="J38" i="5"/>
  <c r="J39" i="5"/>
  <c r="J40" i="5"/>
  <c r="J41" i="5"/>
  <c r="J42" i="5"/>
  <c r="J43" i="5"/>
  <c r="J44" i="5"/>
  <c r="J45" i="5"/>
  <c r="J46" i="5"/>
  <c r="J47" i="5"/>
  <c r="J48" i="5"/>
  <c r="J49" i="5"/>
  <c r="J50" i="5"/>
  <c r="J51" i="5"/>
  <c r="J52" i="5"/>
  <c r="J53" i="5"/>
  <c r="J54" i="5"/>
  <c r="J55" i="5"/>
  <c r="J56" i="5"/>
  <c r="J57" i="5"/>
  <c r="J58" i="5"/>
  <c r="J59" i="5"/>
  <c r="J60" i="5"/>
  <c r="J61" i="5"/>
  <c r="J62" i="5"/>
  <c r="J63" i="5"/>
  <c r="J64" i="5"/>
  <c r="J65" i="5"/>
  <c r="J66" i="5"/>
  <c r="J67" i="5"/>
  <c r="J68" i="5"/>
  <c r="J69" i="5"/>
  <c r="J70" i="5"/>
  <c r="J71" i="5"/>
  <c r="J72" i="5"/>
  <c r="J73" i="5"/>
  <c r="J74" i="5"/>
  <c r="J75" i="5"/>
  <c r="J76" i="5"/>
  <c r="J77" i="5"/>
  <c r="J78" i="5"/>
  <c r="D78" i="5"/>
  <c r="D9" i="5"/>
  <c r="D10" i="5"/>
  <c r="D12" i="5"/>
  <c r="D13" i="5"/>
  <c r="D15" i="5"/>
  <c r="D16" i="5"/>
  <c r="D17" i="5"/>
  <c r="D18" i="5"/>
  <c r="D20" i="5"/>
  <c r="D21" i="5"/>
  <c r="D22" i="5"/>
  <c r="D23" i="5"/>
  <c r="D24" i="5"/>
  <c r="D25" i="5"/>
  <c r="D26" i="5"/>
  <c r="D27" i="5"/>
  <c r="D28" i="5"/>
  <c r="D29" i="5"/>
  <c r="D30" i="5"/>
  <c r="D31" i="5"/>
  <c r="D32" i="5"/>
  <c r="D33" i="5"/>
  <c r="D34" i="5"/>
  <c r="D35" i="5"/>
  <c r="D36" i="5"/>
  <c r="D37" i="5"/>
  <c r="D38" i="5"/>
  <c r="D39" i="5"/>
  <c r="D40" i="5"/>
  <c r="D41" i="5"/>
  <c r="D42" i="5"/>
  <c r="D43" i="5"/>
  <c r="D44" i="5"/>
  <c r="D45" i="5"/>
  <c r="D46" i="5"/>
  <c r="D47" i="5"/>
  <c r="D48" i="5"/>
  <c r="D49" i="5"/>
  <c r="D50" i="5"/>
  <c r="D51" i="5"/>
  <c r="D52" i="5"/>
  <c r="D53" i="5"/>
  <c r="D54" i="5"/>
  <c r="D55" i="5"/>
  <c r="D56" i="5"/>
  <c r="D57" i="5"/>
  <c r="D58" i="5"/>
  <c r="D59" i="5"/>
  <c r="D60" i="5"/>
  <c r="D61" i="5"/>
  <c r="D62" i="5"/>
  <c r="D63" i="5"/>
  <c r="D64" i="5"/>
  <c r="D65" i="5"/>
  <c r="D66" i="5"/>
  <c r="D67" i="5"/>
  <c r="D68" i="5"/>
  <c r="D69" i="5"/>
  <c r="D70" i="5"/>
  <c r="D71" i="5"/>
  <c r="D72" i="5"/>
  <c r="D73" i="5"/>
  <c r="D74" i="5"/>
  <c r="D77" i="5"/>
  <c r="D76" i="5"/>
  <c r="D75" i="5"/>
  <c r="G21" i="3" l="1"/>
  <c r="E19" i="3"/>
  <c r="G39" i="5" l="1"/>
  <c r="G8" i="5"/>
  <c r="G38" i="5"/>
  <c r="G73" i="5"/>
  <c r="G41" i="5"/>
  <c r="G11" i="5"/>
  <c r="G75" i="5"/>
  <c r="G32" i="5"/>
  <c r="G15" i="5"/>
  <c r="G31" i="5"/>
  <c r="G69" i="5"/>
  <c r="G37" i="5"/>
  <c r="G67" i="5"/>
  <c r="G78" i="5"/>
  <c r="G34" i="5"/>
  <c r="G76" i="5"/>
  <c r="G14" i="5"/>
  <c r="G71" i="5"/>
  <c r="G74" i="5"/>
  <c r="G57" i="5"/>
  <c r="G25" i="5"/>
  <c r="G43" i="5"/>
  <c r="G58" i="5"/>
  <c r="G22" i="5"/>
  <c r="G64" i="5"/>
  <c r="G63" i="5"/>
  <c r="G66" i="5"/>
  <c r="G53" i="5"/>
  <c r="G21" i="5"/>
  <c r="G35" i="5"/>
  <c r="G54" i="5"/>
  <c r="G17" i="5"/>
  <c r="G48" i="5"/>
  <c r="G60" i="5"/>
  <c r="G44" i="5"/>
  <c r="G28" i="5"/>
  <c r="G9" i="5"/>
  <c r="G23" i="5"/>
  <c r="G49" i="5"/>
  <c r="G59" i="5"/>
  <c r="G27" i="5"/>
  <c r="G70" i="5"/>
  <c r="G50" i="5"/>
  <c r="G30" i="5"/>
  <c r="G12" i="5"/>
  <c r="G72" i="5"/>
  <c r="G56" i="5"/>
  <c r="G40" i="5"/>
  <c r="G24" i="5"/>
  <c r="G80" i="5"/>
  <c r="G79" i="5"/>
  <c r="G19" i="5"/>
  <c r="G55" i="5"/>
  <c r="G46" i="5"/>
  <c r="G65" i="5"/>
  <c r="G33" i="5"/>
  <c r="G16" i="5"/>
  <c r="G47" i="5"/>
  <c r="G13" i="5"/>
  <c r="G77" i="5"/>
  <c r="G61" i="5"/>
  <c r="G45" i="5"/>
  <c r="G29" i="5"/>
  <c r="G10" i="5"/>
  <c r="G51" i="5"/>
  <c r="G18" i="5"/>
  <c r="G62" i="5"/>
  <c r="G42" i="5"/>
  <c r="G26" i="5"/>
  <c r="G68" i="5"/>
  <c r="G52" i="5"/>
  <c r="G36" i="5"/>
  <c r="G20" i="5"/>
  <c r="N8" i="5"/>
  <c r="N9" i="5"/>
  <c r="N10" i="5"/>
  <c r="N11" i="5"/>
  <c r="N12" i="5"/>
  <c r="N13" i="5"/>
  <c r="N14" i="5"/>
  <c r="N15" i="5"/>
  <c r="M8" i="5"/>
  <c r="M9" i="5"/>
  <c r="M10" i="5"/>
  <c r="M11" i="5"/>
  <c r="M12" i="5"/>
  <c r="M13" i="5"/>
  <c r="M14" i="5"/>
  <c r="R5" i="5"/>
  <c r="R8" i="5"/>
  <c r="R9" i="5"/>
  <c r="R10" i="5"/>
  <c r="R11" i="5"/>
  <c r="R12" i="5"/>
  <c r="R13" i="5"/>
  <c r="R14" i="5"/>
  <c r="I38" i="3" l="1"/>
  <c r="I40" i="3" l="1"/>
  <c r="I39" i="3"/>
  <c r="E36" i="3"/>
  <c r="E40" i="3" s="1"/>
  <c r="H40" i="3" l="1"/>
  <c r="G40" i="3"/>
  <c r="D40" i="3"/>
  <c r="C40" i="3"/>
  <c r="G39" i="3"/>
  <c r="C39" i="3"/>
  <c r="G41" i="3"/>
  <c r="H32" i="3"/>
  <c r="H44" i="3" s="1"/>
  <c r="G32" i="3"/>
  <c r="G44" i="3" s="1"/>
  <c r="C32" i="3"/>
  <c r="C44" i="3" s="1"/>
  <c r="H31" i="3"/>
  <c r="H43" i="3" s="1"/>
  <c r="G31" i="3"/>
  <c r="G43" i="3" s="1"/>
  <c r="D31" i="3"/>
  <c r="D43" i="3" s="1"/>
  <c r="C31" i="3"/>
  <c r="C43" i="3" s="1"/>
  <c r="H30" i="3"/>
  <c r="G30" i="3"/>
  <c r="D30" i="3"/>
  <c r="D42" i="3" s="1"/>
  <c r="C30" i="3"/>
  <c r="C42" i="3" s="1"/>
  <c r="H28" i="3"/>
  <c r="G28" i="3"/>
  <c r="D28" i="3"/>
  <c r="C28" i="3"/>
  <c r="H27" i="3"/>
  <c r="C27" i="3"/>
  <c r="I26" i="3"/>
  <c r="N25" i="3"/>
  <c r="P14" i="3"/>
  <c r="I24" i="3"/>
  <c r="E24" i="3"/>
  <c r="H22" i="3"/>
  <c r="G22" i="3"/>
  <c r="D22" i="3"/>
  <c r="C22" i="3"/>
  <c r="H21" i="3"/>
  <c r="D21" i="3"/>
  <c r="C21" i="3"/>
  <c r="O26" i="3"/>
  <c r="O15" i="3"/>
  <c r="I19" i="3"/>
  <c r="N26" i="3" s="1"/>
  <c r="O14" i="3"/>
  <c r="M26" i="3"/>
  <c r="H16" i="3"/>
  <c r="G16" i="3"/>
  <c r="C16" i="3"/>
  <c r="G15" i="3"/>
  <c r="O27" i="3"/>
  <c r="I13" i="3"/>
  <c r="N27" i="3" s="1"/>
  <c r="E13" i="3"/>
  <c r="N14" i="3" s="1"/>
  <c r="N13" i="3"/>
  <c r="H10" i="3"/>
  <c r="G10" i="3"/>
  <c r="D10" i="3"/>
  <c r="C10" i="3"/>
  <c r="H9" i="3"/>
  <c r="G9" i="3"/>
  <c r="D9" i="3"/>
  <c r="C9" i="3"/>
  <c r="I8" i="3"/>
  <c r="E8" i="3"/>
  <c r="I7" i="3"/>
  <c r="N28" i="3" s="1"/>
  <c r="E7" i="3"/>
  <c r="M14" i="3" s="1"/>
  <c r="I6" i="3"/>
  <c r="H42" i="3" l="1"/>
  <c r="H46" i="3" s="1"/>
  <c r="I30" i="3"/>
  <c r="G35" i="3" s="1"/>
  <c r="M28" i="3"/>
  <c r="O28" i="3"/>
  <c r="M15" i="3"/>
  <c r="P15" i="3"/>
  <c r="N15" i="3"/>
  <c r="E42" i="3"/>
  <c r="I28" i="3"/>
  <c r="I27" i="3"/>
  <c r="O25" i="3"/>
  <c r="G29" i="3"/>
  <c r="M25" i="3"/>
  <c r="C29" i="3"/>
  <c r="P13" i="3"/>
  <c r="D23" i="3"/>
  <c r="O13" i="3"/>
  <c r="G17" i="3"/>
  <c r="M27" i="3"/>
  <c r="D11" i="3"/>
  <c r="M13" i="3"/>
  <c r="E16" i="3"/>
  <c r="G34" i="3"/>
  <c r="I9" i="3"/>
  <c r="G33" i="3"/>
  <c r="E21" i="3"/>
  <c r="I31" i="3"/>
  <c r="I21" i="3"/>
  <c r="H29" i="3"/>
  <c r="E9" i="3"/>
  <c r="I32" i="3"/>
  <c r="E31" i="3"/>
  <c r="H17" i="3"/>
  <c r="C34" i="3"/>
  <c r="H41" i="3"/>
  <c r="I41" i="3" s="1"/>
  <c r="H34" i="3"/>
  <c r="C46" i="3"/>
  <c r="C45" i="3"/>
  <c r="E43" i="3"/>
  <c r="F37" i="3" s="1"/>
  <c r="D45" i="3"/>
  <c r="I43" i="3"/>
  <c r="J13" i="3" s="1"/>
  <c r="I44" i="3"/>
  <c r="E32" i="3"/>
  <c r="C41" i="3"/>
  <c r="I10" i="3"/>
  <c r="G11" i="3"/>
  <c r="I15" i="3"/>
  <c r="D17" i="3"/>
  <c r="I22" i="3"/>
  <c r="G23" i="3"/>
  <c r="D29" i="3"/>
  <c r="D41" i="3"/>
  <c r="C17" i="3"/>
  <c r="E28" i="3"/>
  <c r="E30" i="3"/>
  <c r="D35" i="3" s="1"/>
  <c r="C11" i="3"/>
  <c r="H11" i="3"/>
  <c r="E15" i="3"/>
  <c r="E22" i="3"/>
  <c r="C23" i="3"/>
  <c r="H23" i="3"/>
  <c r="E27" i="3"/>
  <c r="C33" i="3"/>
  <c r="H33" i="3"/>
  <c r="E39" i="3"/>
  <c r="G42" i="3"/>
  <c r="E10" i="3"/>
  <c r="I16" i="3"/>
  <c r="D33" i="3"/>
  <c r="H45" i="3" l="1"/>
  <c r="H35" i="3"/>
  <c r="I35" i="3" s="1"/>
  <c r="I29" i="3"/>
  <c r="J14" i="3"/>
  <c r="J8" i="3"/>
  <c r="E41" i="3"/>
  <c r="F6" i="3"/>
  <c r="E23" i="3"/>
  <c r="I17" i="3"/>
  <c r="E29" i="3"/>
  <c r="E11" i="3"/>
  <c r="J26" i="3"/>
  <c r="J38" i="3"/>
  <c r="F12" i="3"/>
  <c r="D47" i="3"/>
  <c r="F36" i="3"/>
  <c r="F18" i="3"/>
  <c r="F7" i="3"/>
  <c r="E17" i="3"/>
  <c r="F24" i="3"/>
  <c r="J7" i="3"/>
  <c r="C47" i="3"/>
  <c r="E34" i="3"/>
  <c r="E33" i="3"/>
  <c r="I23" i="3"/>
  <c r="F13" i="3"/>
  <c r="J19" i="3"/>
  <c r="J25" i="3"/>
  <c r="J37" i="3"/>
  <c r="F25" i="3"/>
  <c r="C35" i="3"/>
  <c r="E35" i="3" s="1"/>
  <c r="I33" i="3"/>
  <c r="I34" i="3"/>
  <c r="F19" i="3"/>
  <c r="J20" i="3"/>
  <c r="G46" i="3"/>
  <c r="G45" i="3"/>
  <c r="I42" i="3"/>
  <c r="G47" i="3" s="1"/>
  <c r="I11" i="3"/>
  <c r="E45" i="3"/>
  <c r="J31" i="3" l="1"/>
  <c r="F31" i="3"/>
  <c r="F43" i="3" s="1"/>
  <c r="E47" i="3"/>
  <c r="F42" i="3"/>
  <c r="J43" i="3"/>
  <c r="F30" i="3"/>
  <c r="J32" i="3"/>
  <c r="J44" i="3" s="1"/>
  <c r="I45" i="3"/>
  <c r="I46" i="3"/>
  <c r="J6" i="3"/>
  <c r="M37" i="3" s="1"/>
  <c r="J18" i="3"/>
  <c r="M39" i="3" s="1"/>
  <c r="J12" i="3"/>
  <c r="M38" i="3" s="1"/>
  <c r="J24" i="3"/>
  <c r="M40" i="3" s="1"/>
  <c r="J36" i="3"/>
  <c r="M41" i="3" s="1"/>
  <c r="H47" i="3"/>
  <c r="I47" i="3" s="1"/>
  <c r="J42" i="3" l="1"/>
  <c r="J30" i="3"/>
  <c r="D32" i="3" l="1"/>
  <c r="D44" i="3" s="1"/>
  <c r="D16" i="3"/>
  <c r="D34" i="3" l="1"/>
  <c r="D46" i="3"/>
  <c r="E44" i="3"/>
  <c r="E46" i="3" l="1"/>
  <c r="F20" i="3"/>
  <c r="F14" i="3"/>
  <c r="F26" i="3"/>
  <c r="F8" i="3"/>
  <c r="F38" i="3"/>
  <c r="F32" i="3" l="1"/>
  <c r="F44" i="3" s="1"/>
</calcChain>
</file>

<file path=xl/sharedStrings.xml><?xml version="1.0" encoding="utf-8"?>
<sst xmlns="http://schemas.openxmlformats.org/spreadsheetml/2006/main" count="174" uniqueCount="110">
  <si>
    <t>Izvještaj sastavila: Eva Kraljić</t>
  </si>
  <si>
    <t>VRSTA SMJEŠTAJA</t>
  </si>
  <si>
    <t>DOLASCI</t>
  </si>
  <si>
    <t>NOĆENJA</t>
  </si>
  <si>
    <t>DOMAĆI</t>
  </si>
  <si>
    <t>STRANI</t>
  </si>
  <si>
    <t>UKUPNO</t>
  </si>
  <si>
    <t>%</t>
  </si>
  <si>
    <t>HOTELI</t>
  </si>
  <si>
    <t>OBJEKTI U DOMAĆINSTVU</t>
  </si>
  <si>
    <t>OSTALI UGOSTITELJSKI OBJEKTI ZA SMJEŠTAJ</t>
  </si>
  <si>
    <t>KAMPOVI</t>
  </si>
  <si>
    <t>KOMERCIJALNI UKUPNO</t>
  </si>
  <si>
    <t>NEKOMERCIJALNI SMJEŠTAJ</t>
  </si>
  <si>
    <t>dolasci</t>
  </si>
  <si>
    <t>noćenja</t>
  </si>
  <si>
    <t xml:space="preserve"> % noćenja</t>
  </si>
  <si>
    <t>Sveukupno</t>
  </si>
  <si>
    <t xml:space="preserve">SVEUKUPNO </t>
  </si>
  <si>
    <t>KOMERCIJALNI PROMET</t>
  </si>
  <si>
    <t>SVEUKUPNI PROMET</t>
  </si>
  <si>
    <t>NEKOMERCIALNI SMJEŠTAJ</t>
  </si>
  <si>
    <t>DRŽAVA</t>
  </si>
  <si>
    <t>Ukupno strani</t>
  </si>
  <si>
    <t>Ukupno domaći</t>
  </si>
  <si>
    <t>2024.</t>
  </si>
  <si>
    <t>KAMP</t>
  </si>
  <si>
    <t>2025.</t>
  </si>
  <si>
    <t>INDEKS 25/24</t>
  </si>
  <si>
    <t>2026.</t>
  </si>
  <si>
    <t>INDEKS 26/25</t>
  </si>
  <si>
    <t>INDEKS 26/24</t>
  </si>
  <si>
    <t>Njemačka</t>
  </si>
  <si>
    <t>Austrija</t>
  </si>
  <si>
    <t>Slovenija</t>
  </si>
  <si>
    <t>Hrvatska</t>
  </si>
  <si>
    <t>Mađarska</t>
  </si>
  <si>
    <t>Italija</t>
  </si>
  <si>
    <t>Poljska</t>
  </si>
  <si>
    <t>Švicarska</t>
  </si>
  <si>
    <t>Slovačka</t>
  </si>
  <si>
    <t>Češka</t>
  </si>
  <si>
    <t>Ujedinjena Kraljevina</t>
  </si>
  <si>
    <t>Bosna i Hercegovina</t>
  </si>
  <si>
    <t>Srbija</t>
  </si>
  <si>
    <t>Ukrajina</t>
  </si>
  <si>
    <t>SAD</t>
  </si>
  <si>
    <t>Nizozemska</t>
  </si>
  <si>
    <t>Francuska</t>
  </si>
  <si>
    <t>Rumunjska</t>
  </si>
  <si>
    <t>Indija</t>
  </si>
  <si>
    <t>Ostale azijske zemlje</t>
  </si>
  <si>
    <t>Belgija</t>
  </si>
  <si>
    <t>Kina</t>
  </si>
  <si>
    <t>Kosovo</t>
  </si>
  <si>
    <t>Australija</t>
  </si>
  <si>
    <t>Rusija</t>
  </si>
  <si>
    <t>Kanada</t>
  </si>
  <si>
    <t>Švedska</t>
  </si>
  <si>
    <t>Makedonija</t>
  </si>
  <si>
    <t>Portugal</t>
  </si>
  <si>
    <t>Španjolska</t>
  </si>
  <si>
    <t>Litva</t>
  </si>
  <si>
    <t>Bugarska</t>
  </si>
  <si>
    <t>Letonija</t>
  </si>
  <si>
    <t>Malta</t>
  </si>
  <si>
    <t>Turska</t>
  </si>
  <si>
    <t>Ostale europske zemlje</t>
  </si>
  <si>
    <t>Luksemburg</t>
  </si>
  <si>
    <t>Ostale zemlje Južne i Srednje Amerike</t>
  </si>
  <si>
    <t>Irska</t>
  </si>
  <si>
    <t>Kazahstan</t>
  </si>
  <si>
    <t>Brazil</t>
  </si>
  <si>
    <t>Argentina</t>
  </si>
  <si>
    <t>Izrael</t>
  </si>
  <si>
    <t>Novi Zeland</t>
  </si>
  <si>
    <t>Cipar</t>
  </si>
  <si>
    <t>Koreja, Republika</t>
  </si>
  <si>
    <t>Grčka</t>
  </si>
  <si>
    <t>Norveška</t>
  </si>
  <si>
    <t>Maroko</t>
  </si>
  <si>
    <t>Tunis</t>
  </si>
  <si>
    <t>Crna Gora</t>
  </si>
  <si>
    <t>Danska</t>
  </si>
  <si>
    <t>Finska</t>
  </si>
  <si>
    <t>Ostale afričke zemlje</t>
  </si>
  <si>
    <t>Ostale zemlje Sjeverne Amerike</t>
  </si>
  <si>
    <t>Albanija</t>
  </si>
  <si>
    <t>Bjelorusija</t>
  </si>
  <si>
    <t>Čile</t>
  </si>
  <si>
    <t>Estonija</t>
  </si>
  <si>
    <t>Hong Kong, Kina</t>
  </si>
  <si>
    <t>Indonezija</t>
  </si>
  <si>
    <t>Island</t>
  </si>
  <si>
    <t>Japan</t>
  </si>
  <si>
    <t>Jordan</t>
  </si>
  <si>
    <t>Južnoafrička Republika</t>
  </si>
  <si>
    <t>Katar</t>
  </si>
  <si>
    <t>Kuvajt</t>
  </si>
  <si>
    <t>Lihtenštajn</t>
  </si>
  <si>
    <t>Makao, Kina</t>
  </si>
  <si>
    <t>Meksiko</t>
  </si>
  <si>
    <t>Oman</t>
  </si>
  <si>
    <t>Ostale zemlje Oceanije</t>
  </si>
  <si>
    <t>Tajland</t>
  </si>
  <si>
    <t>Tajvan, Kina</t>
  </si>
  <si>
    <t>Ujedinjeni Arapski Emirati</t>
  </si>
  <si>
    <t>Službena statistika TZO Malinska-Dubašnica,                                                                                                                                                                               po kapacitetima i zemljama, prema podacima                                                                                                                                                                                                iz sustava eVisitor na dan 11.7.2026.                                                                                                                                                                                                                                                                                                                                                                        lipanj, 2026.</t>
  </si>
  <si>
    <t>IZVJEŠTAJ PO KAPACITETIMA VI/2026</t>
  </si>
  <si>
    <t>TURISTIČKI PROMET PO ZEMLJAMA  VI/2026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</si>
</sst>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5" formatCode="#,##0\ &quot;kn&quot;;\-#,##0\ &quot;kn&quot;"/>
    <numFmt numFmtId="42" formatCode="_-* #,##0\ &quot;kn&quot;_-;\-* #,##0\ &quot;kn&quot;_-;_-* &quot;-&quot;\ &quot;kn&quot;_-;_-@_-"/>
    <numFmt numFmtId="164" formatCode="_(* #,##0_);_(* \(#,##0\);_(* &quot;-&quot;_);_(@_)"/>
    <numFmt numFmtId="165" formatCode="_(* #,##0.00_);_(* \(#,##0.00\);_(* &quot;-&quot;??_);_(@_)"/>
    <numFmt numFmtId="166" formatCode="#,##0.0"/>
    <numFmt numFmtId="167" formatCode="#,##0.00\ _k_n"/>
  </numFmts>
  <fonts count="61" x14ac:knownFonts="1">
    <font>
      <sz val="11"/>
      <color theme="1"/>
      <name val="Calibri"/>
      <family val="2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178"/>
      <scheme val="minor"/>
    </font>
    <font>
      <sz val="11"/>
      <color theme="1"/>
      <name val="Calibri"/>
      <family val="2"/>
      <scheme val="minor"/>
    </font>
    <font>
      <sz val="11"/>
      <color rgb="FF0B744D"/>
      <name val="Calibri"/>
      <family val="2"/>
      <scheme val="minor"/>
    </font>
    <font>
      <sz val="11"/>
      <color theme="1"/>
      <name val="Calibri"/>
      <family val="2"/>
      <scheme val="minor"/>
    </font>
    <font>
      <sz val="17"/>
      <color theme="0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</font>
    <font>
      <u/>
      <sz val="11"/>
      <color theme="10"/>
      <name val="Calibri"/>
      <family val="2"/>
    </font>
    <font>
      <u/>
      <sz val="11"/>
      <color theme="11"/>
      <name val="Calibri"/>
      <family val="2"/>
    </font>
    <font>
      <b/>
      <sz val="11"/>
      <color theme="3"/>
      <name val="Calibri"/>
      <family val="2"/>
      <charset val="178"/>
      <scheme val="minor"/>
    </font>
    <font>
      <sz val="11"/>
      <color rgb="FF006100"/>
      <name val="Calibri"/>
      <family val="2"/>
      <charset val="178"/>
      <scheme val="minor"/>
    </font>
    <font>
      <sz val="11"/>
      <color rgb="FF9C0006"/>
      <name val="Calibri"/>
      <family val="2"/>
      <charset val="178"/>
      <scheme val="minor"/>
    </font>
    <font>
      <sz val="11"/>
      <color rgb="FF9C5700"/>
      <name val="Calibri"/>
      <family val="2"/>
      <charset val="178"/>
      <scheme val="minor"/>
    </font>
    <font>
      <sz val="11"/>
      <color rgb="FF3F3F76"/>
      <name val="Calibri"/>
      <family val="2"/>
      <charset val="178"/>
      <scheme val="minor"/>
    </font>
    <font>
      <b/>
      <sz val="11"/>
      <color rgb="FF3F3F3F"/>
      <name val="Calibri"/>
      <family val="2"/>
      <charset val="178"/>
      <scheme val="minor"/>
    </font>
    <font>
      <b/>
      <sz val="11"/>
      <color rgb="FFFA7D00"/>
      <name val="Calibri"/>
      <family val="2"/>
      <charset val="178"/>
      <scheme val="minor"/>
    </font>
    <font>
      <sz val="11"/>
      <color rgb="FFFA7D00"/>
      <name val="Calibri"/>
      <family val="2"/>
      <charset val="178"/>
      <scheme val="minor"/>
    </font>
    <font>
      <b/>
      <sz val="11"/>
      <color theme="0"/>
      <name val="Calibri"/>
      <family val="2"/>
      <charset val="178"/>
      <scheme val="minor"/>
    </font>
    <font>
      <sz val="11"/>
      <color rgb="FFFF0000"/>
      <name val="Calibri"/>
      <family val="2"/>
      <charset val="178"/>
      <scheme val="minor"/>
    </font>
    <font>
      <i/>
      <sz val="11"/>
      <color rgb="FF7F7F7F"/>
      <name val="Calibri"/>
      <family val="2"/>
      <charset val="178"/>
      <scheme val="minor"/>
    </font>
    <font>
      <b/>
      <sz val="11"/>
      <color theme="1"/>
      <name val="Calibri"/>
      <family val="2"/>
      <charset val="178"/>
      <scheme val="minor"/>
    </font>
    <font>
      <sz val="11"/>
      <color theme="0"/>
      <name val="Calibri"/>
      <family val="2"/>
      <charset val="178"/>
      <scheme val="minor"/>
    </font>
    <font>
      <sz val="14"/>
      <color theme="1"/>
      <name val="Calibri"/>
      <family val="2"/>
    </font>
    <font>
      <sz val="14"/>
      <name val="Calibri"/>
      <family val="2"/>
      <scheme val="minor"/>
    </font>
    <font>
      <b/>
      <sz val="14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1"/>
      <color rgb="FFFF0000"/>
      <name val="Calibri"/>
      <family val="2"/>
      <charset val="238"/>
      <scheme val="minor"/>
    </font>
    <font>
      <b/>
      <sz val="8"/>
      <color theme="1"/>
      <name val="Calibri"/>
      <family val="2"/>
      <charset val="238"/>
      <scheme val="minor"/>
    </font>
    <font>
      <b/>
      <sz val="11"/>
      <color rgb="FF0070C0"/>
      <name val="Calibri"/>
      <family val="2"/>
      <charset val="238"/>
      <scheme val="minor"/>
    </font>
    <font>
      <b/>
      <sz val="11"/>
      <color rgb="FF00B050"/>
      <name val="Calibri"/>
      <family val="2"/>
      <charset val="238"/>
      <scheme val="minor"/>
    </font>
    <font>
      <b/>
      <sz val="11"/>
      <color rgb="FF7030A0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</font>
    <font>
      <sz val="8"/>
      <name val="Calibri"/>
      <family val="2"/>
    </font>
    <font>
      <sz val="11"/>
      <color rgb="FFFF0000"/>
      <name val="Calibri"/>
      <family val="2"/>
      <scheme val="minor"/>
    </font>
    <font>
      <b/>
      <sz val="12"/>
      <color theme="1"/>
      <name val="Calibri"/>
      <family val="2"/>
      <charset val="238"/>
    </font>
    <font>
      <b/>
      <sz val="11"/>
      <color theme="1"/>
      <name val="Calibri"/>
      <family val="2"/>
      <charset val="238"/>
    </font>
    <font>
      <sz val="12"/>
      <color theme="1"/>
      <name val="Calibri"/>
      <family val="2"/>
      <charset val="238"/>
      <scheme val="minor"/>
    </font>
    <font>
      <sz val="14"/>
      <color theme="1"/>
      <name val="Calibri"/>
      <family val="2"/>
      <scheme val="minor"/>
    </font>
    <font>
      <sz val="11"/>
      <name val="Calibri"/>
      <family val="2"/>
      <charset val="238"/>
    </font>
    <font>
      <b/>
      <sz val="12"/>
      <name val="Calibri"/>
      <family val="2"/>
      <charset val="238"/>
    </font>
    <font>
      <sz val="10"/>
      <name val="Tahoma"/>
      <family val="2"/>
      <charset val="238"/>
    </font>
    <font>
      <b/>
      <sz val="9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</font>
    <font>
      <b/>
      <sz val="11"/>
      <color theme="9" tint="-0.249977111117893"/>
      <name val="Calibri"/>
      <family val="2"/>
      <charset val="238"/>
      <scheme val="minor"/>
    </font>
    <font>
      <sz val="11"/>
      <color theme="9" tint="-0.249977111117893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sz val="9"/>
      <color theme="1"/>
      <name val="Calibri"/>
      <family val="2"/>
    </font>
    <font>
      <sz val="10"/>
      <name val="Tahoma"/>
      <family val="2"/>
      <charset val="238"/>
    </font>
    <font>
      <sz val="10"/>
      <name val="Tahoma"/>
      <family val="2"/>
      <charset val="238"/>
    </font>
    <font>
      <sz val="10"/>
      <color theme="1"/>
      <name val="Calibri"/>
      <family val="2"/>
    </font>
    <font>
      <sz val="10"/>
      <name val="Tahoma"/>
    </font>
  </fonts>
  <fills count="40">
    <fill>
      <patternFill patternType="none"/>
    </fill>
    <fill>
      <patternFill patternType="gray125"/>
    </fill>
    <fill>
      <patternFill patternType="solid">
        <fgColor rgb="FF217346"/>
        <bgColor indexed="64"/>
      </patternFill>
    </fill>
    <fill>
      <patternFill patternType="solid">
        <fgColor theme="9" tint="0.79998168889431442"/>
        <bgColor theme="9" tint="0.79998168889431442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7" tint="0.59999389629810485"/>
        <bgColor indexed="64"/>
      </patternFill>
    </fill>
  </fills>
  <borders count="66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 style="thin">
        <color theme="9" tint="0.39994506668294322"/>
      </top>
      <bottom style="thin">
        <color theme="9" tint="0.39994506668294322"/>
      </bottom>
      <diagonal/>
    </border>
    <border>
      <left style="thin">
        <color theme="9" tint="0.39994506668294322"/>
      </left>
      <right/>
      <top/>
      <bottom style="thin">
        <color theme="9" tint="0.39991454817346722"/>
      </bottom>
      <diagonal/>
    </border>
    <border>
      <left/>
      <right style="thin">
        <color theme="9" tint="0.39991454817346722"/>
      </right>
      <top/>
      <bottom style="thin">
        <color theme="9" tint="0.3999145481734672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60">
    <xf numFmtId="0" fontId="0" fillId="0" borderId="0"/>
    <xf numFmtId="0" fontId="4" fillId="0" borderId="0" applyFill="0" applyBorder="0">
      <alignment wrapText="1"/>
    </xf>
    <xf numFmtId="0" fontId="6" fillId="2" borderId="0" applyNumberFormat="0" applyProtection="0">
      <alignment horizontal="left" wrapText="1" indent="4"/>
    </xf>
    <xf numFmtId="0" fontId="4" fillId="2" borderId="0" applyNumberFormat="0" applyProtection="0">
      <alignment horizontal="left" wrapText="1" indent="4"/>
    </xf>
    <xf numFmtId="0" fontId="7" fillId="0" borderId="0"/>
    <xf numFmtId="0" fontId="10" fillId="0" borderId="0" applyNumberFormat="0" applyFill="0" applyBorder="0" applyAlignment="0" applyProtection="0"/>
    <xf numFmtId="0" fontId="11" fillId="0" borderId="1" applyNumberFormat="0" applyFill="0" applyAlignment="0" applyProtection="0"/>
    <xf numFmtId="0" fontId="12" fillId="0" borderId="2" applyNumberFormat="0" applyFill="0" applyAlignment="0" applyProtection="0"/>
    <xf numFmtId="5" fontId="14" fillId="0" borderId="0" applyFont="0" applyFill="0" applyBorder="0" applyAlignment="0" applyProtection="0"/>
    <xf numFmtId="16" fontId="9" fillId="0" borderId="0" applyFont="0" applyFill="0" applyBorder="0" applyAlignment="0">
      <alignment horizontal="left"/>
    </xf>
    <xf numFmtId="0" fontId="8" fillId="5" borderId="0" applyNumberFormat="0" applyBorder="0" applyAlignment="0" applyProtection="0"/>
    <xf numFmtId="0" fontId="3" fillId="6" borderId="3" applyNumberFormat="0" applyAlignment="0" applyProtection="0"/>
    <xf numFmtId="0" fontId="14" fillId="3" borderId="4" applyNumberFormat="0" applyFont="0" applyFill="0" applyAlignment="0"/>
    <xf numFmtId="0" fontId="14" fillId="3" borderId="5" applyNumberFormat="0" applyFont="0" applyFill="0" applyAlignment="0"/>
    <xf numFmtId="0" fontId="15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165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42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0" fontId="17" fillId="0" borderId="6" applyNumberFormat="0" applyFill="0" applyAlignment="0" applyProtection="0"/>
    <xf numFmtId="0" fontId="17" fillId="0" borderId="0" applyNumberFormat="0" applyFill="0" applyBorder="0" applyAlignment="0" applyProtection="0"/>
    <xf numFmtId="0" fontId="18" fillId="7" borderId="0" applyNumberFormat="0" applyBorder="0" applyAlignment="0" applyProtection="0"/>
    <xf numFmtId="0" fontId="19" fillId="8" borderId="0" applyNumberFormat="0" applyBorder="0" applyAlignment="0" applyProtection="0"/>
    <xf numFmtId="0" fontId="20" fillId="9" borderId="0" applyNumberFormat="0" applyBorder="0" applyAlignment="0" applyProtection="0"/>
    <xf numFmtId="0" fontId="21" fillId="10" borderId="7" applyNumberFormat="0" applyAlignment="0" applyProtection="0"/>
    <xf numFmtId="0" fontId="22" fillId="11" borderId="8" applyNumberFormat="0" applyAlignment="0" applyProtection="0"/>
    <xf numFmtId="0" fontId="23" fillId="11" borderId="7" applyNumberFormat="0" applyAlignment="0" applyProtection="0"/>
    <xf numFmtId="0" fontId="24" fillId="0" borderId="9" applyNumberFormat="0" applyFill="0" applyAlignment="0" applyProtection="0"/>
    <xf numFmtId="0" fontId="25" fillId="12" borderId="10" applyNumberFormat="0" applyAlignment="0" applyProtection="0"/>
    <xf numFmtId="0" fontId="26" fillId="0" borderId="0" applyNumberFormat="0" applyFill="0" applyBorder="0" applyAlignment="0" applyProtection="0"/>
    <xf numFmtId="0" fontId="14" fillId="13" borderId="11" applyNumberFormat="0" applyFont="0" applyAlignment="0" applyProtection="0"/>
    <xf numFmtId="0" fontId="27" fillId="0" borderId="0" applyNumberFormat="0" applyFill="0" applyBorder="0" applyAlignment="0" applyProtection="0"/>
    <xf numFmtId="0" fontId="28" fillId="0" borderId="12" applyNumberFormat="0" applyFill="0" applyAlignment="0" applyProtection="0"/>
    <xf numFmtId="0" fontId="29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7" borderId="0" applyNumberFormat="0" applyBorder="0" applyAlignment="0" applyProtection="0"/>
    <xf numFmtId="0" fontId="29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1" borderId="0" applyNumberFormat="0" applyBorder="0" applyAlignment="0" applyProtection="0"/>
    <xf numFmtId="0" fontId="29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25" borderId="0" applyNumberFormat="0" applyBorder="0" applyAlignment="0" applyProtection="0"/>
    <xf numFmtId="0" fontId="29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4" borderId="0" applyNumberFormat="0" applyBorder="0" applyAlignment="0" applyProtection="0"/>
    <xf numFmtId="0" fontId="2" fillId="28" borderId="0" applyNumberFormat="0" applyBorder="0" applyAlignment="0" applyProtection="0"/>
    <xf numFmtId="0" fontId="29" fillId="29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33" borderId="0" applyNumberFormat="0" applyBorder="0" applyAlignment="0" applyProtection="0"/>
    <xf numFmtId="0" fontId="2" fillId="34" borderId="0" applyNumberFormat="0" applyBorder="0" applyAlignment="0" applyProtection="0"/>
    <xf numFmtId="0" fontId="50" fillId="0" borderId="0"/>
    <xf numFmtId="0" fontId="57" fillId="0" borderId="0"/>
    <xf numFmtId="0" fontId="58" fillId="0" borderId="0"/>
    <xf numFmtId="0" fontId="60" fillId="0" borderId="0"/>
  </cellStyleXfs>
  <cellXfs count="284">
    <xf numFmtId="0" fontId="0" fillId="0" borderId="0" xfId="0"/>
    <xf numFmtId="0" fontId="5" fillId="0" borderId="0" xfId="0" applyFont="1"/>
    <xf numFmtId="0" fontId="7" fillId="0" borderId="0" xfId="4"/>
    <xf numFmtId="0" fontId="13" fillId="0" borderId="0" xfId="0" applyFont="1"/>
    <xf numFmtId="0" fontId="0" fillId="0" borderId="30" xfId="0" applyBorder="1"/>
    <xf numFmtId="3" fontId="0" fillId="0" borderId="30" xfId="0" applyNumberFormat="1" applyBorder="1"/>
    <xf numFmtId="4" fontId="0" fillId="0" borderId="31" xfId="0" applyNumberFormat="1" applyBorder="1"/>
    <xf numFmtId="166" fontId="0" fillId="0" borderId="30" xfId="0" applyNumberFormat="1" applyBorder="1"/>
    <xf numFmtId="166" fontId="0" fillId="0" borderId="35" xfId="0" applyNumberFormat="1" applyBorder="1"/>
    <xf numFmtId="4" fontId="0" fillId="0" borderId="30" xfId="0" applyNumberFormat="1" applyBorder="1"/>
    <xf numFmtId="4" fontId="0" fillId="0" borderId="38" xfId="0" applyNumberFormat="1" applyBorder="1"/>
    <xf numFmtId="4" fontId="0" fillId="0" borderId="39" xfId="0" applyNumberFormat="1" applyBorder="1"/>
    <xf numFmtId="4" fontId="0" fillId="0" borderId="40" xfId="0" applyNumberFormat="1" applyBorder="1"/>
    <xf numFmtId="4" fontId="0" fillId="0" borderId="35" xfId="0" applyNumberFormat="1" applyBorder="1"/>
    <xf numFmtId="4" fontId="0" fillId="0" borderId="42" xfId="0" applyNumberFormat="1" applyBorder="1"/>
    <xf numFmtId="4" fontId="0" fillId="0" borderId="43" xfId="0" applyNumberFormat="1" applyBorder="1"/>
    <xf numFmtId="4" fontId="0" fillId="0" borderId="44" xfId="0" applyNumberFormat="1" applyBorder="1"/>
    <xf numFmtId="0" fontId="33" fillId="0" borderId="42" xfId="0" applyFont="1" applyBorder="1" applyAlignment="1">
      <alignment horizontal="center"/>
    </xf>
    <xf numFmtId="0" fontId="33" fillId="0" borderId="43" xfId="0" applyFont="1" applyBorder="1" applyAlignment="1">
      <alignment horizontal="center"/>
    </xf>
    <xf numFmtId="0" fontId="33" fillId="0" borderId="49" xfId="0" applyFont="1" applyBorder="1" applyAlignment="1">
      <alignment horizontal="center"/>
    </xf>
    <xf numFmtId="4" fontId="33" fillId="0" borderId="44" xfId="0" applyNumberFormat="1" applyFont="1" applyBorder="1" applyAlignment="1">
      <alignment horizontal="center" wrapText="1"/>
    </xf>
    <xf numFmtId="0" fontId="33" fillId="0" borderId="44" xfId="0" applyFont="1" applyBorder="1" applyAlignment="1">
      <alignment horizontal="center"/>
    </xf>
    <xf numFmtId="3" fontId="41" fillId="0" borderId="30" xfId="0" applyNumberFormat="1" applyFont="1" applyBorder="1"/>
    <xf numFmtId="4" fontId="41" fillId="0" borderId="31" xfId="0" applyNumberFormat="1" applyFont="1" applyBorder="1"/>
    <xf numFmtId="4" fontId="41" fillId="0" borderId="30" xfId="0" applyNumberFormat="1" applyFont="1" applyBorder="1"/>
    <xf numFmtId="4" fontId="41" fillId="0" borderId="35" xfId="0" applyNumberFormat="1" applyFont="1" applyBorder="1"/>
    <xf numFmtId="4" fontId="41" fillId="0" borderId="44" xfId="0" applyNumberFormat="1" applyFont="1" applyBorder="1"/>
    <xf numFmtId="3" fontId="33" fillId="37" borderId="25" xfId="0" applyNumberFormat="1" applyFont="1" applyFill="1" applyBorder="1"/>
    <xf numFmtId="4" fontId="33" fillId="37" borderId="26" xfId="0" applyNumberFormat="1" applyFont="1" applyFill="1" applyBorder="1"/>
    <xf numFmtId="0" fontId="33" fillId="37" borderId="47" xfId="0" applyFont="1" applyFill="1" applyBorder="1"/>
    <xf numFmtId="3" fontId="33" fillId="37" borderId="47" xfId="0" applyNumberFormat="1" applyFont="1" applyFill="1" applyBorder="1"/>
    <xf numFmtId="4" fontId="33" fillId="37" borderId="48" xfId="0" applyNumberFormat="1" applyFont="1" applyFill="1" applyBorder="1"/>
    <xf numFmtId="3" fontId="0" fillId="36" borderId="30" xfId="0" applyNumberFormat="1" applyFill="1" applyBorder="1"/>
    <xf numFmtId="4" fontId="0" fillId="36" borderId="31" xfId="0" applyNumberFormat="1" applyFill="1" applyBorder="1"/>
    <xf numFmtId="4" fontId="0" fillId="36" borderId="30" xfId="0" applyNumberFormat="1" applyFill="1" applyBorder="1"/>
    <xf numFmtId="4" fontId="0" fillId="36" borderId="35" xfId="0" applyNumberFormat="1" applyFill="1" applyBorder="1"/>
    <xf numFmtId="4" fontId="0" fillId="36" borderId="43" xfId="0" applyNumberFormat="1" applyFill="1" applyBorder="1"/>
    <xf numFmtId="4" fontId="0" fillId="36" borderId="44" xfId="0" applyNumberFormat="1" applyFill="1" applyBorder="1"/>
    <xf numFmtId="4" fontId="0" fillId="36" borderId="42" xfId="0" applyNumberFormat="1" applyFill="1" applyBorder="1"/>
    <xf numFmtId="4" fontId="0" fillId="38" borderId="31" xfId="0" applyNumberFormat="1" applyFill="1" applyBorder="1"/>
    <xf numFmtId="166" fontId="0" fillId="38" borderId="29" xfId="0" applyNumberFormat="1" applyFill="1" applyBorder="1"/>
    <xf numFmtId="166" fontId="0" fillId="38" borderId="31" xfId="0" applyNumberFormat="1" applyFill="1" applyBorder="1"/>
    <xf numFmtId="3" fontId="41" fillId="37" borderId="30" xfId="0" applyNumberFormat="1" applyFont="1" applyFill="1" applyBorder="1"/>
    <xf numFmtId="4" fontId="41" fillId="37" borderId="31" xfId="0" applyNumberFormat="1" applyFont="1" applyFill="1" applyBorder="1"/>
    <xf numFmtId="4" fontId="41" fillId="37" borderId="30" xfId="0" applyNumberFormat="1" applyFont="1" applyFill="1" applyBorder="1"/>
    <xf numFmtId="4" fontId="41" fillId="37" borderId="35" xfId="0" applyNumberFormat="1" applyFont="1" applyFill="1" applyBorder="1"/>
    <xf numFmtId="4" fontId="41" fillId="0" borderId="43" xfId="0" applyNumberFormat="1" applyFont="1" applyBorder="1"/>
    <xf numFmtId="4" fontId="41" fillId="0" borderId="42" xfId="0" applyNumberFormat="1" applyFont="1" applyBorder="1"/>
    <xf numFmtId="4" fontId="41" fillId="37" borderId="43" xfId="0" applyNumberFormat="1" applyFont="1" applyFill="1" applyBorder="1"/>
    <xf numFmtId="4" fontId="41" fillId="37" borderId="44" xfId="0" applyNumberFormat="1" applyFont="1" applyFill="1" applyBorder="1"/>
    <xf numFmtId="4" fontId="41" fillId="37" borderId="42" xfId="0" applyNumberFormat="1" applyFont="1" applyFill="1" applyBorder="1"/>
    <xf numFmtId="3" fontId="33" fillId="36" borderId="47" xfId="0" applyNumberFormat="1" applyFont="1" applyFill="1" applyBorder="1"/>
    <xf numFmtId="4" fontId="33" fillId="36" borderId="48" xfId="0" applyNumberFormat="1" applyFont="1" applyFill="1" applyBorder="1"/>
    <xf numFmtId="0" fontId="5" fillId="0" borderId="13" xfId="0" applyFont="1" applyBorder="1"/>
    <xf numFmtId="0" fontId="5" fillId="0" borderId="14" xfId="0" applyFont="1" applyBorder="1"/>
    <xf numFmtId="0" fontId="5" fillId="0" borderId="15" xfId="0" applyFont="1" applyBorder="1"/>
    <xf numFmtId="0" fontId="5" fillId="0" borderId="16" xfId="0" applyFont="1" applyBorder="1"/>
    <xf numFmtId="0" fontId="5" fillId="0" borderId="17" xfId="0" applyFont="1" applyBorder="1"/>
    <xf numFmtId="0" fontId="5" fillId="0" borderId="18" xfId="0" applyFont="1" applyBorder="1"/>
    <xf numFmtId="0" fontId="5" fillId="0" borderId="19" xfId="0" applyFont="1" applyBorder="1"/>
    <xf numFmtId="0" fontId="5" fillId="0" borderId="20" xfId="0" applyFont="1" applyBorder="1"/>
    <xf numFmtId="0" fontId="33" fillId="0" borderId="18" xfId="0" applyFont="1" applyBorder="1" applyAlignment="1">
      <alignment vertical="center"/>
    </xf>
    <xf numFmtId="0" fontId="33" fillId="0" borderId="19" xfId="0" applyFont="1" applyBorder="1" applyAlignment="1">
      <alignment vertical="center"/>
    </xf>
    <xf numFmtId="0" fontId="33" fillId="0" borderId="20" xfId="0" applyFont="1" applyBorder="1" applyAlignment="1">
      <alignment vertical="center"/>
    </xf>
    <xf numFmtId="0" fontId="33" fillId="0" borderId="16" xfId="0" applyFont="1" applyBorder="1" applyAlignment="1">
      <alignment vertical="center"/>
    </xf>
    <xf numFmtId="0" fontId="33" fillId="0" borderId="0" xfId="0" applyFont="1" applyAlignment="1">
      <alignment vertical="center"/>
    </xf>
    <xf numFmtId="0" fontId="33" fillId="0" borderId="17" xfId="0" applyFont="1" applyBorder="1" applyAlignment="1">
      <alignment vertical="center"/>
    </xf>
    <xf numFmtId="4" fontId="33" fillId="37" borderId="28" xfId="0" applyNumberFormat="1" applyFont="1" applyFill="1" applyBorder="1"/>
    <xf numFmtId="4" fontId="0" fillId="0" borderId="34" xfId="0" applyNumberFormat="1" applyBorder="1"/>
    <xf numFmtId="4" fontId="0" fillId="0" borderId="41" xfId="0" applyNumberFormat="1" applyBorder="1"/>
    <xf numFmtId="4" fontId="33" fillId="37" borderId="45" xfId="0" applyNumberFormat="1" applyFont="1" applyFill="1" applyBorder="1"/>
    <xf numFmtId="4" fontId="0" fillId="0" borderId="37" xfId="0" applyNumberFormat="1" applyBorder="1"/>
    <xf numFmtId="4" fontId="41" fillId="37" borderId="34" xfId="0" applyNumberFormat="1" applyFont="1" applyFill="1" applyBorder="1"/>
    <xf numFmtId="3" fontId="33" fillId="36" borderId="46" xfId="0" applyNumberFormat="1" applyFont="1" applyFill="1" applyBorder="1"/>
    <xf numFmtId="3" fontId="0" fillId="36" borderId="35" xfId="0" applyNumberFormat="1" applyFill="1" applyBorder="1"/>
    <xf numFmtId="3" fontId="33" fillId="37" borderId="32" xfId="0" applyNumberFormat="1" applyFont="1" applyFill="1" applyBorder="1"/>
    <xf numFmtId="3" fontId="41" fillId="0" borderId="35" xfId="0" applyNumberFormat="1" applyFont="1" applyBorder="1"/>
    <xf numFmtId="3" fontId="41" fillId="37" borderId="35" xfId="0" applyNumberFormat="1" applyFont="1" applyFill="1" applyBorder="1"/>
    <xf numFmtId="3" fontId="33" fillId="37" borderId="46" xfId="0" applyNumberFormat="1" applyFont="1" applyFill="1" applyBorder="1"/>
    <xf numFmtId="3" fontId="0" fillId="0" borderId="35" xfId="0" applyNumberFormat="1" applyBorder="1"/>
    <xf numFmtId="3" fontId="0" fillId="0" borderId="29" xfId="0" applyNumberFormat="1" applyBorder="1"/>
    <xf numFmtId="0" fontId="3" fillId="0" borderId="0" xfId="0" applyFont="1"/>
    <xf numFmtId="4" fontId="5" fillId="0" borderId="0" xfId="0" applyNumberFormat="1" applyFont="1"/>
    <xf numFmtId="0" fontId="9" fillId="0" borderId="0" xfId="4" applyFont="1"/>
    <xf numFmtId="0" fontId="9" fillId="0" borderId="0" xfId="0" applyFont="1"/>
    <xf numFmtId="0" fontId="9" fillId="35" borderId="0" xfId="4" applyFont="1" applyFill="1"/>
    <xf numFmtId="0" fontId="9" fillId="35" borderId="0" xfId="0" applyFont="1" applyFill="1"/>
    <xf numFmtId="0" fontId="3" fillId="0" borderId="14" xfId="0" applyFont="1" applyBorder="1"/>
    <xf numFmtId="0" fontId="40" fillId="0" borderId="18" xfId="0" applyFont="1" applyBorder="1" applyAlignment="1">
      <alignment vertical="center"/>
    </xf>
    <xf numFmtId="0" fontId="40" fillId="0" borderId="19" xfId="0" applyFont="1" applyBorder="1" applyAlignment="1">
      <alignment vertical="center"/>
    </xf>
    <xf numFmtId="0" fontId="40" fillId="0" borderId="20" xfId="0" applyFont="1" applyBorder="1" applyAlignment="1">
      <alignment vertical="center"/>
    </xf>
    <xf numFmtId="0" fontId="43" fillId="0" borderId="0" xfId="0" applyFont="1"/>
    <xf numFmtId="3" fontId="3" fillId="0" borderId="0" xfId="0" applyNumberFormat="1" applyFont="1"/>
    <xf numFmtId="3" fontId="5" fillId="0" borderId="0" xfId="0" applyNumberFormat="1" applyFont="1"/>
    <xf numFmtId="4" fontId="0" fillId="35" borderId="31" xfId="0" applyNumberFormat="1" applyFill="1" applyBorder="1"/>
    <xf numFmtId="166" fontId="0" fillId="35" borderId="29" xfId="0" applyNumberFormat="1" applyFill="1" applyBorder="1"/>
    <xf numFmtId="166" fontId="0" fillId="35" borderId="31" xfId="0" applyNumberFormat="1" applyFill="1" applyBorder="1"/>
    <xf numFmtId="166" fontId="44" fillId="36" borderId="29" xfId="0" applyNumberFormat="1" applyFont="1" applyFill="1" applyBorder="1"/>
    <xf numFmtId="166" fontId="44" fillId="36" borderId="31" xfId="0" applyNumberFormat="1" applyFont="1" applyFill="1" applyBorder="1"/>
    <xf numFmtId="166" fontId="44" fillId="36" borderId="35" xfId="0" applyNumberFormat="1" applyFont="1" applyFill="1" applyBorder="1"/>
    <xf numFmtId="0" fontId="0" fillId="0" borderId="14" xfId="0" applyBorder="1"/>
    <xf numFmtId="4" fontId="0" fillId="0" borderId="0" xfId="0" applyNumberFormat="1"/>
    <xf numFmtId="0" fontId="0" fillId="0" borderId="17" xfId="0" applyBorder="1"/>
    <xf numFmtId="0" fontId="0" fillId="0" borderId="19" xfId="0" applyBorder="1"/>
    <xf numFmtId="0" fontId="0" fillId="0" borderId="20" xfId="0" applyBorder="1"/>
    <xf numFmtId="4" fontId="0" fillId="0" borderId="19" xfId="0" applyNumberFormat="1" applyBorder="1"/>
    <xf numFmtId="0" fontId="0" fillId="35" borderId="0" xfId="0" applyFill="1"/>
    <xf numFmtId="0" fontId="0" fillId="0" borderId="15" xfId="0" applyBorder="1"/>
    <xf numFmtId="3" fontId="0" fillId="38" borderId="35" xfId="0" applyNumberFormat="1" applyFill="1" applyBorder="1"/>
    <xf numFmtId="3" fontId="0" fillId="38" borderId="30" xfId="0" applyNumberFormat="1" applyFill="1" applyBorder="1"/>
    <xf numFmtId="3" fontId="0" fillId="39" borderId="30" xfId="0" applyNumberFormat="1" applyFill="1" applyBorder="1"/>
    <xf numFmtId="3" fontId="0" fillId="35" borderId="30" xfId="0" applyNumberFormat="1" applyFill="1" applyBorder="1"/>
    <xf numFmtId="3" fontId="0" fillId="38" borderId="29" xfId="0" applyNumberFormat="1" applyFill="1" applyBorder="1"/>
    <xf numFmtId="3" fontId="40" fillId="36" borderId="30" xfId="0" applyNumberFormat="1" applyFont="1" applyFill="1" applyBorder="1"/>
    <xf numFmtId="0" fontId="40" fillId="36" borderId="54" xfId="0" applyFont="1" applyFill="1" applyBorder="1"/>
    <xf numFmtId="0" fontId="40" fillId="36" borderId="62" xfId="0" applyFont="1" applyFill="1" applyBorder="1"/>
    <xf numFmtId="3" fontId="0" fillId="37" borderId="35" xfId="0" applyNumberFormat="1" applyFill="1" applyBorder="1"/>
    <xf numFmtId="3" fontId="0" fillId="37" borderId="30" xfId="0" applyNumberFormat="1" applyFill="1" applyBorder="1"/>
    <xf numFmtId="3" fontId="0" fillId="37" borderId="29" xfId="0" applyNumberFormat="1" applyFill="1" applyBorder="1"/>
    <xf numFmtId="4" fontId="0" fillId="37" borderId="31" xfId="0" applyNumberFormat="1" applyFill="1" applyBorder="1"/>
    <xf numFmtId="0" fontId="33" fillId="0" borderId="41" xfId="0" applyFont="1" applyBorder="1" applyAlignment="1">
      <alignment horizontal="center"/>
    </xf>
    <xf numFmtId="166" fontId="44" fillId="36" borderId="34" xfId="0" applyNumberFormat="1" applyFont="1" applyFill="1" applyBorder="1"/>
    <xf numFmtId="3" fontId="0" fillId="38" borderId="46" xfId="0" applyNumberFormat="1" applyFill="1" applyBorder="1"/>
    <xf numFmtId="3" fontId="0" fillId="38" borderId="47" xfId="0" applyNumberFormat="1" applyFill="1" applyBorder="1"/>
    <xf numFmtId="3" fontId="0" fillId="38" borderId="56" xfId="0" applyNumberFormat="1" applyFill="1" applyBorder="1"/>
    <xf numFmtId="4" fontId="0" fillId="38" borderId="48" xfId="0" applyNumberFormat="1" applyFill="1" applyBorder="1"/>
    <xf numFmtId="4" fontId="33" fillId="0" borderId="41" xfId="0" applyNumberFormat="1" applyFont="1" applyBorder="1" applyAlignment="1">
      <alignment horizontal="center" wrapText="1"/>
    </xf>
    <xf numFmtId="4" fontId="0" fillId="38" borderId="45" xfId="0" applyNumberFormat="1" applyFill="1" applyBorder="1"/>
    <xf numFmtId="4" fontId="0" fillId="38" borderId="34" xfId="0" applyNumberFormat="1" applyFill="1" applyBorder="1"/>
    <xf numFmtId="4" fontId="0" fillId="37" borderId="34" xfId="0" applyNumberFormat="1" applyFill="1" applyBorder="1"/>
    <xf numFmtId="4" fontId="0" fillId="35" borderId="34" xfId="0" applyNumberFormat="1" applyFill="1" applyBorder="1"/>
    <xf numFmtId="166" fontId="0" fillId="38" borderId="46" xfId="0" applyNumberFormat="1" applyFill="1" applyBorder="1"/>
    <xf numFmtId="166" fontId="0" fillId="38" borderId="56" xfId="0" applyNumberFormat="1" applyFill="1" applyBorder="1"/>
    <xf numFmtId="166" fontId="0" fillId="38" borderId="48" xfId="0" applyNumberFormat="1" applyFill="1" applyBorder="1"/>
    <xf numFmtId="0" fontId="47" fillId="0" borderId="0" xfId="0" applyFont="1" applyAlignment="1">
      <alignment horizontal="right"/>
    </xf>
    <xf numFmtId="3" fontId="46" fillId="35" borderId="30" xfId="0" applyNumberFormat="1" applyFont="1" applyFill="1" applyBorder="1"/>
    <xf numFmtId="0" fontId="45" fillId="35" borderId="0" xfId="0" applyFont="1" applyFill="1"/>
    <xf numFmtId="3" fontId="0" fillId="35" borderId="0" xfId="0" applyNumberFormat="1" applyFill="1"/>
    <xf numFmtId="0" fontId="0" fillId="0" borderId="39" xfId="0" applyBorder="1"/>
    <xf numFmtId="3" fontId="40" fillId="36" borderId="25" xfId="0" applyNumberFormat="1" applyFont="1" applyFill="1" applyBorder="1"/>
    <xf numFmtId="166" fontId="44" fillId="36" borderId="26" xfId="0" applyNumberFormat="1" applyFont="1" applyFill="1" applyBorder="1"/>
    <xf numFmtId="3" fontId="0" fillId="35" borderId="35" xfId="0" applyNumberFormat="1" applyFill="1" applyBorder="1"/>
    <xf numFmtId="0" fontId="0" fillId="0" borderId="35" xfId="0" applyBorder="1"/>
    <xf numFmtId="0" fontId="0" fillId="0" borderId="38" xfId="0" applyBorder="1"/>
    <xf numFmtId="3" fontId="40" fillId="36" borderId="32" xfId="0" applyNumberFormat="1" applyFont="1" applyFill="1" applyBorder="1"/>
    <xf numFmtId="4" fontId="0" fillId="35" borderId="37" xfId="0" applyNumberFormat="1" applyFill="1" applyBorder="1"/>
    <xf numFmtId="3" fontId="46" fillId="35" borderId="35" xfId="0" applyNumberFormat="1" applyFont="1" applyFill="1" applyBorder="1"/>
    <xf numFmtId="0" fontId="0" fillId="0" borderId="29" xfId="0" applyBorder="1"/>
    <xf numFmtId="0" fontId="0" fillId="0" borderId="55" xfId="0" applyBorder="1"/>
    <xf numFmtId="4" fontId="0" fillId="35" borderId="40" xfId="0" applyNumberFormat="1" applyFill="1" applyBorder="1"/>
    <xf numFmtId="3" fontId="40" fillId="36" borderId="24" xfId="0" applyNumberFormat="1" applyFont="1" applyFill="1" applyBorder="1"/>
    <xf numFmtId="3" fontId="40" fillId="36" borderId="29" xfId="0" applyNumberFormat="1" applyFont="1" applyFill="1" applyBorder="1"/>
    <xf numFmtId="4" fontId="0" fillId="37" borderId="45" xfId="0" applyNumberFormat="1" applyFill="1" applyBorder="1"/>
    <xf numFmtId="4" fontId="0" fillId="35" borderId="45" xfId="0" applyNumberFormat="1" applyFill="1" applyBorder="1"/>
    <xf numFmtId="166" fontId="44" fillId="36" borderId="32" xfId="0" applyNumberFormat="1" applyFont="1" applyFill="1" applyBorder="1"/>
    <xf numFmtId="166" fontId="44" fillId="36" borderId="24" xfId="0" applyNumberFormat="1" applyFont="1" applyFill="1" applyBorder="1"/>
    <xf numFmtId="166" fontId="44" fillId="36" borderId="28" xfId="0" applyNumberFormat="1" applyFont="1" applyFill="1" applyBorder="1"/>
    <xf numFmtId="3" fontId="0" fillId="0" borderId="39" xfId="0" applyNumberFormat="1" applyBorder="1"/>
    <xf numFmtId="3" fontId="48" fillId="0" borderId="30" xfId="0" applyNumberFormat="1" applyFont="1" applyBorder="1"/>
    <xf numFmtId="3" fontId="44" fillId="36" borderId="42" xfId="0" applyNumberFormat="1" applyFont="1" applyFill="1" applyBorder="1"/>
    <xf numFmtId="3" fontId="44" fillId="36" borderId="43" xfId="0" applyNumberFormat="1" applyFont="1" applyFill="1" applyBorder="1"/>
    <xf numFmtId="4" fontId="44" fillId="36" borderId="41" xfId="0" applyNumberFormat="1" applyFont="1" applyFill="1" applyBorder="1"/>
    <xf numFmtId="3" fontId="44" fillId="36" borderId="49" xfId="0" applyNumberFormat="1" applyFont="1" applyFill="1" applyBorder="1"/>
    <xf numFmtId="4" fontId="44" fillId="36" borderId="44" xfId="0" applyNumberFormat="1" applyFont="1" applyFill="1" applyBorder="1"/>
    <xf numFmtId="0" fontId="44" fillId="36" borderId="41" xfId="0" applyFont="1" applyFill="1" applyBorder="1"/>
    <xf numFmtId="0" fontId="44" fillId="36" borderId="49" xfId="0" applyFont="1" applyFill="1" applyBorder="1"/>
    <xf numFmtId="0" fontId="44" fillId="36" borderId="44" xfId="0" applyFont="1" applyFill="1" applyBorder="1"/>
    <xf numFmtId="0" fontId="44" fillId="36" borderId="42" xfId="0" applyFont="1" applyFill="1" applyBorder="1"/>
    <xf numFmtId="0" fontId="40" fillId="36" borderId="63" xfId="0" applyFont="1" applyFill="1" applyBorder="1"/>
    <xf numFmtId="4" fontId="44" fillId="36" borderId="28" xfId="0" applyNumberFormat="1" applyFont="1" applyFill="1" applyBorder="1"/>
    <xf numFmtId="4" fontId="44" fillId="36" borderId="26" xfId="0" applyNumberFormat="1" applyFont="1" applyFill="1" applyBorder="1"/>
    <xf numFmtId="4" fontId="49" fillId="36" borderId="28" xfId="0" applyNumberFormat="1" applyFont="1" applyFill="1" applyBorder="1"/>
    <xf numFmtId="3" fontId="44" fillId="36" borderId="35" xfId="0" applyNumberFormat="1" applyFont="1" applyFill="1" applyBorder="1"/>
    <xf numFmtId="3" fontId="44" fillId="36" borderId="30" xfId="0" applyNumberFormat="1" applyFont="1" applyFill="1" applyBorder="1"/>
    <xf numFmtId="4" fontId="44" fillId="36" borderId="34" xfId="0" applyNumberFormat="1" applyFont="1" applyFill="1" applyBorder="1"/>
    <xf numFmtId="4" fontId="44" fillId="36" borderId="31" xfId="0" applyNumberFormat="1" applyFont="1" applyFill="1" applyBorder="1"/>
    <xf numFmtId="4" fontId="49" fillId="36" borderId="34" xfId="0" applyNumberFormat="1" applyFont="1" applyFill="1" applyBorder="1"/>
    <xf numFmtId="0" fontId="0" fillId="0" borderId="64" xfId="0" applyBorder="1"/>
    <xf numFmtId="0" fontId="0" fillId="38" borderId="30" xfId="0" applyFill="1" applyBorder="1"/>
    <xf numFmtId="0" fontId="0" fillId="37" borderId="30" xfId="0" applyFill="1" applyBorder="1"/>
    <xf numFmtId="0" fontId="0" fillId="38" borderId="47" xfId="0" applyFill="1" applyBorder="1"/>
    <xf numFmtId="4" fontId="41" fillId="35" borderId="34" xfId="0" applyNumberFormat="1" applyFont="1" applyFill="1" applyBorder="1"/>
    <xf numFmtId="3" fontId="1" fillId="35" borderId="30" xfId="0" applyNumberFormat="1" applyFont="1" applyFill="1" applyBorder="1"/>
    <xf numFmtId="3" fontId="1" fillId="35" borderId="29" xfId="0" applyNumberFormat="1" applyFont="1" applyFill="1" applyBorder="1"/>
    <xf numFmtId="0" fontId="30" fillId="0" borderId="0" xfId="0" applyFont="1" applyAlignment="1">
      <alignment wrapText="1"/>
    </xf>
    <xf numFmtId="0" fontId="31" fillId="35" borderId="0" xfId="3" applyFont="1" applyFill="1" applyAlignment="1">
      <alignment wrapText="1"/>
    </xf>
    <xf numFmtId="0" fontId="31" fillId="35" borderId="0" xfId="3" applyFont="1" applyFill="1" applyAlignment="1">
      <alignment horizontal="center" vertical="center" wrapText="1"/>
    </xf>
    <xf numFmtId="0" fontId="31" fillId="35" borderId="0" xfId="3" applyFont="1" applyFill="1" applyAlignment="1">
      <alignment vertical="center"/>
    </xf>
    <xf numFmtId="0" fontId="13" fillId="0" borderId="0" xfId="0" applyFont="1" applyAlignment="1">
      <alignment vertical="center"/>
    </xf>
    <xf numFmtId="166" fontId="0" fillId="38" borderId="24" xfId="0" applyNumberFormat="1" applyFill="1" applyBorder="1"/>
    <xf numFmtId="166" fontId="0" fillId="38" borderId="26" xfId="0" applyNumberFormat="1" applyFill="1" applyBorder="1"/>
    <xf numFmtId="166" fontId="0" fillId="35" borderId="49" xfId="0" applyNumberFormat="1" applyFill="1" applyBorder="1"/>
    <xf numFmtId="3" fontId="45" fillId="35" borderId="0" xfId="0" applyNumberFormat="1" applyFont="1" applyFill="1" applyAlignment="1">
      <alignment horizontal="center" vertical="center" wrapText="1"/>
    </xf>
    <xf numFmtId="166" fontId="0" fillId="35" borderId="56" xfId="0" applyNumberFormat="1" applyFill="1" applyBorder="1"/>
    <xf numFmtId="166" fontId="0" fillId="37" borderId="56" xfId="0" applyNumberFormat="1" applyFill="1" applyBorder="1"/>
    <xf numFmtId="166" fontId="0" fillId="37" borderId="48" xfId="0" applyNumberFormat="1" applyFill="1" applyBorder="1"/>
    <xf numFmtId="166" fontId="0" fillId="37" borderId="29" xfId="0" applyNumberFormat="1" applyFill="1" applyBorder="1"/>
    <xf numFmtId="166" fontId="0" fillId="35" borderId="48" xfId="0" applyNumberFormat="1" applyFill="1" applyBorder="1"/>
    <xf numFmtId="166" fontId="0" fillId="35" borderId="46" xfId="0" applyNumberFormat="1" applyFill="1" applyBorder="1"/>
    <xf numFmtId="0" fontId="45" fillId="35" borderId="0" xfId="0" applyFont="1" applyFill="1" applyAlignment="1">
      <alignment horizontal="center" vertical="center" wrapText="1"/>
    </xf>
    <xf numFmtId="0" fontId="45" fillId="35" borderId="0" xfId="0" applyFont="1" applyFill="1" applyAlignment="1">
      <alignment horizontal="left" vertical="center" wrapText="1"/>
    </xf>
    <xf numFmtId="3" fontId="41" fillId="35" borderId="0" xfId="0" applyNumberFormat="1" applyFont="1" applyFill="1" applyAlignment="1">
      <alignment horizontal="center" vertical="center" wrapText="1"/>
    </xf>
    <xf numFmtId="4" fontId="41" fillId="35" borderId="0" xfId="0" applyNumberFormat="1" applyFont="1" applyFill="1" applyAlignment="1">
      <alignment horizontal="center" vertical="center" wrapText="1"/>
    </xf>
    <xf numFmtId="166" fontId="41" fillId="35" borderId="0" xfId="0" applyNumberFormat="1" applyFont="1" applyFill="1" applyAlignment="1">
      <alignment horizontal="center" vertical="center" wrapText="1"/>
    </xf>
    <xf numFmtId="3" fontId="41" fillId="35" borderId="0" xfId="0" applyNumberFormat="1" applyFont="1" applyFill="1"/>
    <xf numFmtId="4" fontId="41" fillId="35" borderId="0" xfId="0" applyNumberFormat="1" applyFont="1" applyFill="1"/>
    <xf numFmtId="167" fontId="41" fillId="35" borderId="0" xfId="0" applyNumberFormat="1" applyFont="1" applyFill="1"/>
    <xf numFmtId="2" fontId="41" fillId="35" borderId="0" xfId="0" applyNumberFormat="1" applyFont="1" applyFill="1"/>
    <xf numFmtId="3" fontId="45" fillId="35" borderId="0" xfId="0" applyNumberFormat="1" applyFont="1" applyFill="1"/>
    <xf numFmtId="4" fontId="45" fillId="35" borderId="0" xfId="0" applyNumberFormat="1" applyFont="1" applyFill="1"/>
    <xf numFmtId="167" fontId="45" fillId="35" borderId="0" xfId="0" applyNumberFormat="1" applyFont="1" applyFill="1"/>
    <xf numFmtId="166" fontId="45" fillId="35" borderId="0" xfId="0" applyNumberFormat="1" applyFont="1" applyFill="1"/>
    <xf numFmtId="4" fontId="0" fillId="35" borderId="0" xfId="0" applyNumberFormat="1" applyFill="1"/>
    <xf numFmtId="166" fontId="0" fillId="37" borderId="31" xfId="0" applyNumberFormat="1" applyFill="1" applyBorder="1"/>
    <xf numFmtId="166" fontId="0" fillId="37" borderId="46" xfId="0" applyNumberFormat="1" applyFill="1" applyBorder="1"/>
    <xf numFmtId="166" fontId="3" fillId="0" borderId="0" xfId="0" applyNumberFormat="1" applyFont="1"/>
    <xf numFmtId="3" fontId="3" fillId="0" borderId="0" xfId="0" applyNumberFormat="1" applyFont="1" applyAlignment="1">
      <alignment wrapText="1"/>
    </xf>
    <xf numFmtId="4" fontId="3" fillId="0" borderId="0" xfId="0" applyNumberFormat="1" applyFont="1"/>
    <xf numFmtId="4" fontId="3" fillId="0" borderId="0" xfId="0" applyNumberFormat="1" applyFont="1" applyAlignment="1">
      <alignment wrapText="1"/>
    </xf>
    <xf numFmtId="4" fontId="52" fillId="0" borderId="30" xfId="0" applyNumberFormat="1" applyFont="1" applyBorder="1"/>
    <xf numFmtId="0" fontId="39" fillId="0" borderId="57" xfId="0" applyFont="1" applyBorder="1" applyAlignment="1">
      <alignment horizontal="center" vertical="center"/>
    </xf>
    <xf numFmtId="0" fontId="39" fillId="0" borderId="58" xfId="0" applyFont="1" applyBorder="1" applyAlignment="1">
      <alignment horizontal="center" vertical="center"/>
    </xf>
    <xf numFmtId="0" fontId="39" fillId="0" borderId="59" xfId="0" applyFont="1" applyBorder="1" applyAlignment="1">
      <alignment horizontal="center" vertical="center"/>
    </xf>
    <xf numFmtId="0" fontId="39" fillId="0" borderId="60" xfId="0" applyFont="1" applyBorder="1" applyAlignment="1">
      <alignment horizontal="center" vertical="center"/>
    </xf>
    <xf numFmtId="0" fontId="39" fillId="0" borderId="61" xfId="0" applyFont="1" applyBorder="1" applyAlignment="1">
      <alignment horizontal="center" vertical="center"/>
    </xf>
    <xf numFmtId="4" fontId="56" fillId="0" borderId="30" xfId="0" applyNumberFormat="1" applyFont="1" applyBorder="1"/>
    <xf numFmtId="0" fontId="33" fillId="37" borderId="26" xfId="0" applyFont="1" applyFill="1" applyBorder="1" applyAlignment="1">
      <alignment horizontal="center"/>
    </xf>
    <xf numFmtId="0" fontId="35" fillId="0" borderId="31" xfId="0" applyFont="1" applyBorder="1" applyAlignment="1">
      <alignment horizontal="center"/>
    </xf>
    <xf numFmtId="0" fontId="35" fillId="0" borderId="44" xfId="0" applyFont="1" applyBorder="1" applyAlignment="1">
      <alignment horizontal="center"/>
    </xf>
    <xf numFmtId="0" fontId="35" fillId="0" borderId="40" xfId="0" applyFont="1" applyBorder="1" applyAlignment="1">
      <alignment horizontal="center"/>
    </xf>
    <xf numFmtId="0" fontId="39" fillId="37" borderId="26" xfId="0" applyFont="1" applyFill="1" applyBorder="1" applyAlignment="1">
      <alignment horizontal="center"/>
    </xf>
    <xf numFmtId="0" fontId="35" fillId="37" borderId="31" xfId="0" applyFont="1" applyFill="1" applyBorder="1" applyAlignment="1">
      <alignment horizontal="center"/>
    </xf>
    <xf numFmtId="0" fontId="35" fillId="37" borderId="44" xfId="0" applyFont="1" applyFill="1" applyBorder="1" applyAlignment="1">
      <alignment horizontal="center"/>
    </xf>
    <xf numFmtId="0" fontId="51" fillId="0" borderId="44" xfId="0" applyFont="1" applyBorder="1" applyAlignment="1">
      <alignment horizontal="center"/>
    </xf>
    <xf numFmtId="0" fontId="39" fillId="36" borderId="48" xfId="0" applyFont="1" applyFill="1" applyBorder="1" applyAlignment="1">
      <alignment horizontal="center"/>
    </xf>
    <xf numFmtId="0" fontId="35" fillId="36" borderId="31" xfId="0" applyFont="1" applyFill="1" applyBorder="1" applyAlignment="1">
      <alignment horizontal="center"/>
    </xf>
    <xf numFmtId="0" fontId="35" fillId="36" borderId="44" xfId="0" applyFont="1" applyFill="1" applyBorder="1" applyAlignment="1">
      <alignment horizontal="center"/>
    </xf>
    <xf numFmtId="3" fontId="41" fillId="36" borderId="30" xfId="0" applyNumberFormat="1" applyFont="1" applyFill="1" applyBorder="1"/>
    <xf numFmtId="4" fontId="59" fillId="0" borderId="35" xfId="0" applyNumberFormat="1" applyFont="1" applyBorder="1"/>
    <xf numFmtId="0" fontId="40" fillId="0" borderId="13" xfId="0" applyFont="1" applyBorder="1" applyAlignment="1">
      <alignment horizontal="center" vertical="center"/>
    </xf>
    <xf numFmtId="0" fontId="40" fillId="0" borderId="14" xfId="0" applyFont="1" applyBorder="1" applyAlignment="1">
      <alignment horizontal="center" vertical="center"/>
    </xf>
    <xf numFmtId="0" fontId="40" fillId="0" borderId="15" xfId="0" applyFont="1" applyBorder="1" applyAlignment="1">
      <alignment horizontal="center" vertical="center"/>
    </xf>
    <xf numFmtId="0" fontId="40" fillId="0" borderId="18" xfId="0" applyFont="1" applyBorder="1" applyAlignment="1">
      <alignment horizontal="center" vertical="center"/>
    </xf>
    <xf numFmtId="0" fontId="40" fillId="0" borderId="19" xfId="0" applyFont="1" applyBorder="1" applyAlignment="1">
      <alignment horizontal="center" vertical="center"/>
    </xf>
    <xf numFmtId="0" fontId="40" fillId="0" borderId="20" xfId="0" applyFont="1" applyBorder="1" applyAlignment="1">
      <alignment horizontal="center" vertical="center"/>
    </xf>
    <xf numFmtId="0" fontId="32" fillId="0" borderId="0" xfId="0" applyFont="1" applyAlignment="1">
      <alignment horizontal="center" vertical="center" wrapText="1"/>
    </xf>
    <xf numFmtId="0" fontId="32" fillId="0" borderId="19" xfId="0" applyFont="1" applyBorder="1" applyAlignment="1">
      <alignment horizontal="center" vertical="center" wrapText="1"/>
    </xf>
    <xf numFmtId="0" fontId="55" fillId="37" borderId="27" xfId="0" applyFont="1" applyFill="1" applyBorder="1" applyAlignment="1">
      <alignment horizontal="center" vertical="center" wrapText="1"/>
    </xf>
    <xf numFmtId="0" fontId="55" fillId="37" borderId="33" xfId="0" applyFont="1" applyFill="1" applyBorder="1" applyAlignment="1">
      <alignment horizontal="center" vertical="center" wrapText="1"/>
    </xf>
    <xf numFmtId="0" fontId="55" fillId="37" borderId="36" xfId="0" applyFont="1" applyFill="1" applyBorder="1" applyAlignment="1">
      <alignment horizontal="center" vertical="center" wrapText="1"/>
    </xf>
    <xf numFmtId="0" fontId="53" fillId="0" borderId="27" xfId="0" applyFont="1" applyBorder="1" applyAlignment="1">
      <alignment horizontal="center" vertical="center" wrapText="1"/>
    </xf>
    <xf numFmtId="0" fontId="54" fillId="0" borderId="33" xfId="0" applyFont="1" applyBorder="1" applyAlignment="1">
      <alignment horizontal="center" vertical="center" wrapText="1"/>
    </xf>
    <xf numFmtId="0" fontId="54" fillId="0" borderId="36" xfId="0" applyFont="1" applyBorder="1" applyAlignment="1">
      <alignment horizontal="center" vertical="center" wrapText="1"/>
    </xf>
    <xf numFmtId="0" fontId="40" fillId="0" borderId="21" xfId="0" applyFont="1" applyBorder="1" applyAlignment="1">
      <alignment horizontal="center" vertical="center"/>
    </xf>
    <xf numFmtId="0" fontId="40" fillId="0" borderId="22" xfId="0" applyFont="1" applyBorder="1" applyAlignment="1">
      <alignment horizontal="center" vertical="center"/>
    </xf>
    <xf numFmtId="0" fontId="40" fillId="0" borderId="23" xfId="0" applyFont="1" applyBorder="1" applyAlignment="1">
      <alignment horizontal="center" vertical="center"/>
    </xf>
    <xf numFmtId="0" fontId="33" fillId="0" borderId="13" xfId="0" applyFont="1" applyBorder="1" applyAlignment="1">
      <alignment horizontal="center" vertical="center" wrapText="1"/>
    </xf>
    <xf numFmtId="0" fontId="33" fillId="0" borderId="15" xfId="0" applyFont="1" applyBorder="1" applyAlignment="1">
      <alignment horizontal="center" vertical="center" wrapText="1"/>
    </xf>
    <xf numFmtId="0" fontId="33" fillId="0" borderId="18" xfId="0" applyFont="1" applyBorder="1" applyAlignment="1">
      <alignment horizontal="center" vertical="center" wrapText="1"/>
    </xf>
    <xf numFmtId="0" fontId="33" fillId="0" borderId="20" xfId="0" applyFont="1" applyBorder="1" applyAlignment="1">
      <alignment horizontal="center" vertical="center" wrapText="1"/>
    </xf>
    <xf numFmtId="0" fontId="33" fillId="0" borderId="21" xfId="0" applyFont="1" applyBorder="1" applyAlignment="1">
      <alignment horizontal="center"/>
    </xf>
    <xf numFmtId="0" fontId="33" fillId="0" borderId="22" xfId="0" applyFont="1" applyBorder="1" applyAlignment="1">
      <alignment horizontal="center"/>
    </xf>
    <xf numFmtId="0" fontId="33" fillId="0" borderId="23" xfId="0" applyFont="1" applyBorder="1" applyAlignment="1">
      <alignment horizontal="center"/>
    </xf>
    <xf numFmtId="0" fontId="40" fillId="36" borderId="33" xfId="0" applyFont="1" applyFill="1" applyBorder="1" applyAlignment="1">
      <alignment horizontal="center" vertical="center" wrapText="1"/>
    </xf>
    <xf numFmtId="0" fontId="40" fillId="36" borderId="36" xfId="0" applyFont="1" applyFill="1" applyBorder="1" applyAlignment="1">
      <alignment horizontal="center" vertical="center" wrapText="1"/>
    </xf>
    <xf numFmtId="0" fontId="34" fillId="0" borderId="27" xfId="0" applyFont="1" applyBorder="1" applyAlignment="1">
      <alignment horizontal="center" vertical="center"/>
    </xf>
    <xf numFmtId="0" fontId="34" fillId="0" borderId="33" xfId="0" applyFont="1" applyBorder="1" applyAlignment="1">
      <alignment horizontal="center" vertical="center"/>
    </xf>
    <xf numFmtId="0" fontId="34" fillId="0" borderId="36" xfId="0" applyFont="1" applyBorder="1" applyAlignment="1">
      <alignment horizontal="center" vertical="center"/>
    </xf>
    <xf numFmtId="0" fontId="36" fillId="35" borderId="33" xfId="0" applyFont="1" applyFill="1" applyBorder="1" applyAlignment="1">
      <alignment horizontal="center" vertical="center" wrapText="1"/>
    </xf>
    <xf numFmtId="0" fontId="37" fillId="0" borderId="27" xfId="0" applyFont="1" applyBorder="1" applyAlignment="1">
      <alignment horizontal="center" vertical="center" wrapText="1"/>
    </xf>
    <xf numFmtId="0" fontId="37" fillId="0" borderId="33" xfId="0" applyFont="1" applyBorder="1" applyAlignment="1">
      <alignment horizontal="center" vertical="center" wrapText="1"/>
    </xf>
    <xf numFmtId="0" fontId="37" fillId="0" borderId="36" xfId="0" applyFont="1" applyBorder="1" applyAlignment="1">
      <alignment horizontal="center" vertical="center" wrapText="1"/>
    </xf>
    <xf numFmtId="0" fontId="38" fillId="0" borderId="33" xfId="0" applyFont="1" applyBorder="1" applyAlignment="1">
      <alignment horizontal="center" vertical="center" wrapText="1"/>
    </xf>
    <xf numFmtId="0" fontId="32" fillId="35" borderId="0" xfId="0" applyFont="1" applyFill="1" applyAlignment="1">
      <alignment horizontal="center" vertical="center"/>
    </xf>
    <xf numFmtId="0" fontId="32" fillId="35" borderId="19" xfId="0" applyFont="1" applyFill="1" applyBorder="1" applyAlignment="1">
      <alignment horizontal="center" vertical="center"/>
    </xf>
    <xf numFmtId="0" fontId="33" fillId="0" borderId="51" xfId="0" applyFont="1" applyBorder="1" applyAlignment="1">
      <alignment horizontal="center"/>
    </xf>
    <xf numFmtId="0" fontId="33" fillId="0" borderId="52" xfId="0" applyFont="1" applyBorder="1" applyAlignment="1">
      <alignment horizontal="center"/>
    </xf>
    <xf numFmtId="0" fontId="33" fillId="0" borderId="53" xfId="0" applyFont="1" applyBorder="1" applyAlignment="1">
      <alignment horizontal="center"/>
    </xf>
    <xf numFmtId="0" fontId="33" fillId="0" borderId="52" xfId="0" applyFont="1" applyBorder="1" applyAlignment="1">
      <alignment horizontal="center" vertical="center"/>
    </xf>
    <xf numFmtId="0" fontId="33" fillId="0" borderId="53" xfId="0" applyFont="1" applyBorder="1" applyAlignment="1">
      <alignment horizontal="center" vertical="center"/>
    </xf>
    <xf numFmtId="0" fontId="33" fillId="0" borderId="24" xfId="0" applyFont="1" applyBorder="1" applyAlignment="1">
      <alignment horizontal="center"/>
    </xf>
    <xf numFmtId="0" fontId="33" fillId="0" borderId="26" xfId="0" applyFont="1" applyBorder="1" applyAlignment="1">
      <alignment horizontal="center"/>
    </xf>
    <xf numFmtId="0" fontId="33" fillId="0" borderId="50" xfId="0" applyFont="1" applyBorder="1" applyAlignment="1">
      <alignment horizontal="center" vertical="center"/>
    </xf>
    <xf numFmtId="0" fontId="33" fillId="0" borderId="65" xfId="0" applyFont="1" applyBorder="1" applyAlignment="1">
      <alignment horizontal="center" vertical="center"/>
    </xf>
  </cellXfs>
  <cellStyles count="60">
    <cellStyle name="20% - Isticanje1" xfId="35" builtinId="30" customBuiltin="1"/>
    <cellStyle name="20% - Isticanje2" xfId="39" builtinId="34" customBuiltin="1"/>
    <cellStyle name="20% - Isticanje3" xfId="43" builtinId="38" customBuiltin="1"/>
    <cellStyle name="20% - Isticanje4" xfId="47" builtinId="42" customBuiltin="1"/>
    <cellStyle name="20% - Isticanje5" xfId="51" builtinId="46" customBuiltin="1"/>
    <cellStyle name="20% - Isticanje6" xfId="11" builtinId="50" customBuiltin="1"/>
    <cellStyle name="40% - Isticanje1" xfId="36" builtinId="31" customBuiltin="1"/>
    <cellStyle name="40% - Isticanje2" xfId="40" builtinId="35" customBuiltin="1"/>
    <cellStyle name="40% - Isticanje3" xfId="44" builtinId="39" customBuiltin="1"/>
    <cellStyle name="40% - Isticanje4" xfId="48" builtinId="43" customBuiltin="1"/>
    <cellStyle name="40% - Isticanje5" xfId="52" builtinId="47" customBuiltin="1"/>
    <cellStyle name="40% - Isticanje6" xfId="54" builtinId="51" customBuiltin="1"/>
    <cellStyle name="60% - Isticanje1" xfId="37" builtinId="32" customBuiltin="1"/>
    <cellStyle name="60% - Isticanje2" xfId="41" builtinId="36" customBuiltin="1"/>
    <cellStyle name="60% - Isticanje3" xfId="45" builtinId="40" customBuiltin="1"/>
    <cellStyle name="60% - Isticanje4" xfId="49" builtinId="44" customBuiltin="1"/>
    <cellStyle name="60% - Isticanje5" xfId="53" builtinId="48" customBuiltin="1"/>
    <cellStyle name="60% - Isticanje6" xfId="55" builtinId="52" customBuiltin="1"/>
    <cellStyle name="Bilješka" xfId="31" builtinId="10" customBuiltin="1"/>
    <cellStyle name="Datum" xfId="9" xr:uid="{00000000-0005-0000-0000-000003000000}"/>
    <cellStyle name="Desni obrub tablice" xfId="13" xr:uid="{00000000-0005-0000-0000-00000A000000}"/>
    <cellStyle name="Dobro" xfId="22" builtinId="26" customBuiltin="1"/>
    <cellStyle name="Hiperveza" xfId="14" builtinId="8" customBuiltin="1"/>
    <cellStyle name="Isticanje1" xfId="34" builtinId="29" customBuiltin="1"/>
    <cellStyle name="Isticanje2" xfId="38" builtinId="33" customBuiltin="1"/>
    <cellStyle name="Isticanje3" xfId="42" builtinId="37" customBuiltin="1"/>
    <cellStyle name="Isticanje4" xfId="46" builtinId="41" customBuiltin="1"/>
    <cellStyle name="Isticanje5" xfId="50" builtinId="45" customBuiltin="1"/>
    <cellStyle name="Isticanje6" xfId="10" builtinId="49" customBuiltin="1"/>
    <cellStyle name="Izlaz" xfId="26" builtinId="21" customBuiltin="1"/>
    <cellStyle name="Izračun" xfId="27" builtinId="22" customBuiltin="1"/>
    <cellStyle name="Lijevi obrub tablice" xfId="12" xr:uid="{00000000-0005-0000-0000-000008000000}"/>
    <cellStyle name="Loše" xfId="23" builtinId="27" customBuiltin="1"/>
    <cellStyle name="Naslov" xfId="5" hidden="1" xr:uid="{00000000-0005-0000-0000-00000D000000}"/>
    <cellStyle name="Naslov 1" xfId="6" builtinId="16" hidden="1"/>
    <cellStyle name="Naslov 1" xfId="2" xr:uid="{00000000-0005-0000-0000-000005000000}"/>
    <cellStyle name="Naslov 2" xfId="7" builtinId="17" hidden="1"/>
    <cellStyle name="Naslov 2" xfId="3" xr:uid="{00000000-0005-0000-0000-000007000000}"/>
    <cellStyle name="Naslov 3" xfId="20" builtinId="18" customBuiltin="1"/>
    <cellStyle name="Naslov 4" xfId="21" builtinId="19" customBuiltin="1"/>
    <cellStyle name="Neutralno" xfId="24" builtinId="28" customBuiltin="1"/>
    <cellStyle name="Normal 2" xfId="56" xr:uid="{87744C27-3E8C-4C97-A986-530AFA3FCABB}"/>
    <cellStyle name="Normalno" xfId="0" builtinId="0" customBuiltin="1"/>
    <cellStyle name="Normalno 2" xfId="57" xr:uid="{5934AEB1-C7A3-4AC4-9A27-D5D1B1992BEF}"/>
    <cellStyle name="Normalno 3" xfId="58" xr:uid="{0348A273-D907-4A3F-B82E-BA4AF469F2B2}"/>
    <cellStyle name="Normalno 4" xfId="59" xr:uid="{91CB7A6C-653C-4179-9041-7F16B5879D63}"/>
    <cellStyle name="Početni tekst" xfId="1" xr:uid="{00000000-0005-0000-0000-00000B000000}"/>
    <cellStyle name="Postotak" xfId="19" builtinId="5" customBuiltin="1"/>
    <cellStyle name="Povezana ćelija" xfId="28" builtinId="24" customBuiltin="1"/>
    <cellStyle name="Praćena hiperveza" xfId="15" builtinId="9" customBuiltin="1"/>
    <cellStyle name="Provjera ćelije" xfId="29" builtinId="23" customBuiltin="1"/>
    <cellStyle name="Tekst objašnjenja" xfId="32" builtinId="53" customBuiltin="1"/>
    <cellStyle name="Tekst u stupcu Od Ž do A" xfId="4" xr:uid="{00000000-0005-0000-0000-00000E000000}"/>
    <cellStyle name="Tekst upozorenja" xfId="30" builtinId="11" customBuiltin="1"/>
    <cellStyle name="Ukupni zbroj" xfId="33" builtinId="25" customBuiltin="1"/>
    <cellStyle name="Unos" xfId="25" builtinId="20" customBuiltin="1"/>
    <cellStyle name="Valuta" xfId="8" builtinId="4" customBuiltin="1"/>
    <cellStyle name="Valuta [0]" xfId="18" builtinId="7" customBuiltin="1"/>
    <cellStyle name="Zarez" xfId="16" builtinId="3" customBuiltin="1"/>
    <cellStyle name="Zarez [0]" xfId="17" builtinId="6" customBuiltin="1"/>
  </cellStyles>
  <dxfs count="0"/>
  <tableStyles count="0" defaultTableStyle="TableStyleMedium7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externalLink" Target="externalLinks/externalLink1.xml"/><Relationship Id="rId9" Type="http://schemas.openxmlformats.org/officeDocument/2006/relationships/customXml" Target="../customXml/item1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hr-H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hr-HR"/>
              <a:t>Udio</a:t>
            </a:r>
            <a:r>
              <a:rPr lang="hr-HR" baseline="0"/>
              <a:t> noćenja po smještajnim kapacitetima</a:t>
            </a:r>
            <a:endParaRPr lang="hr-HR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hr-HR"/>
        </a:p>
      </c:txPr>
    </c:title>
    <c:autoTitleDeleted val="0"/>
    <c:view3D>
      <c:rotX val="30"/>
      <c:rotY val="0"/>
      <c:depthPercent val="100"/>
      <c:rAngAx val="0"/>
    </c:view3D>
    <c:floor>
      <c:thickness val="0"/>
      <c:spPr>
        <a:noFill/>
        <a:ln w="6350" cap="flat" cmpd="sng" algn="ctr">
          <a:noFill/>
          <a:prstDash val="solid"/>
          <a:round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5.7779792913215541E-2"/>
          <c:y val="0.16885060294585991"/>
          <c:w val="0.9030689290145355"/>
          <c:h val="0.52093864916497246"/>
        </c:manualLayout>
      </c:layout>
      <c:pie3DChart>
        <c:varyColors val="1"/>
        <c:ser>
          <c:idx val="1"/>
          <c:order val="0"/>
          <c:dPt>
            <c:idx val="0"/>
            <c:bubble3D val="0"/>
            <c:spPr>
              <a:solidFill>
                <a:schemeClr val="accent2"/>
              </a:solidFill>
              <a:ln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01-DFB0-407F-9B18-C94505825C48}"/>
              </c:ext>
            </c:extLst>
          </c:dPt>
          <c:dPt>
            <c:idx val="1"/>
            <c:bubble3D val="0"/>
            <c:spPr>
              <a:solidFill>
                <a:schemeClr val="accent4"/>
              </a:solidFill>
              <a:ln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03-DFB0-407F-9B18-C94505825C48}"/>
              </c:ext>
            </c:extLst>
          </c:dPt>
          <c:dPt>
            <c:idx val="2"/>
            <c:bubble3D val="0"/>
            <c:spPr>
              <a:solidFill>
                <a:schemeClr val="accent6"/>
              </a:solidFill>
              <a:ln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05-DFB0-407F-9B18-C94505825C48}"/>
              </c:ext>
            </c:extLst>
          </c:dPt>
          <c:dPt>
            <c:idx val="3"/>
            <c:bubble3D val="0"/>
            <c:spPr>
              <a:solidFill>
                <a:schemeClr val="accent2">
                  <a:lumMod val="60000"/>
                </a:schemeClr>
              </a:solidFill>
              <a:ln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07-DFB0-407F-9B18-C94505825C48}"/>
              </c:ext>
            </c:extLst>
          </c:dPt>
          <c:dPt>
            <c:idx val="4"/>
            <c:bubble3D val="0"/>
            <c:spPr>
              <a:solidFill>
                <a:schemeClr val="accent4">
                  <a:lumMod val="60000"/>
                </a:schemeClr>
              </a:solidFill>
              <a:ln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09-DFB0-407F-9B18-C94505825C48}"/>
              </c:ext>
            </c:extLst>
          </c:dPt>
          <c:cat>
            <c:strRef>
              <c:f>'Po kapacitetima'!$L$37:$L$41</c:f>
              <c:strCache>
                <c:ptCount val="5"/>
                <c:pt idx="0">
                  <c:v>HOTELI</c:v>
                </c:pt>
                <c:pt idx="1">
                  <c:v>OBJEKTI U DOMAĆINSTVU</c:v>
                </c:pt>
                <c:pt idx="2">
                  <c:v>OSTALI UGOSTITELJSKI OBJEKTI ZA SMJEŠTAJ</c:v>
                </c:pt>
                <c:pt idx="3">
                  <c:v>KAMPOVI</c:v>
                </c:pt>
                <c:pt idx="4">
                  <c:v>NEKOMERCIALNI SMJEŠTAJ</c:v>
                </c:pt>
              </c:strCache>
            </c:strRef>
          </c:cat>
          <c:val>
            <c:numRef>
              <c:f>'Po kapacitetima'!$M$37:$M$41</c:f>
              <c:numCache>
                <c:formatCode>#,##0.00</c:formatCode>
                <c:ptCount val="5"/>
                <c:pt idx="0">
                  <c:v>11.038893606103736</c:v>
                </c:pt>
                <c:pt idx="1">
                  <c:v>38.184394910294863</c:v>
                </c:pt>
                <c:pt idx="2">
                  <c:v>12.504963256629384</c:v>
                </c:pt>
                <c:pt idx="3">
                  <c:v>0.27855323359987294</c:v>
                </c:pt>
                <c:pt idx="4">
                  <c:v>37.993194993372143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D-7246-4631-BA92-68AE7B24A4DF}"/>
            </c:ext>
          </c:extLst>
        </c:ser>
        <c:ser>
          <c:idx val="0"/>
          <c:order val="1"/>
          <c:dPt>
            <c:idx val="0"/>
            <c:bubble3D val="0"/>
            <c:spPr>
              <a:solidFill>
                <a:schemeClr val="accent2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7246-4631-BA92-68AE7B24A4DF}"/>
              </c:ext>
            </c:extLst>
          </c:dPt>
          <c:dPt>
            <c:idx val="1"/>
            <c:bubble3D val="0"/>
            <c:spPr>
              <a:solidFill>
                <a:schemeClr val="accent4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7246-4631-BA92-68AE7B24A4DF}"/>
              </c:ext>
            </c:extLst>
          </c:dPt>
          <c:dPt>
            <c:idx val="2"/>
            <c:bubble3D val="0"/>
            <c:spPr>
              <a:solidFill>
                <a:schemeClr val="accent6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7246-4631-BA92-68AE7B24A4DF}"/>
              </c:ext>
            </c:extLst>
          </c:dPt>
          <c:dPt>
            <c:idx val="3"/>
            <c:bubble3D val="0"/>
            <c:spPr>
              <a:solidFill>
                <a:schemeClr val="accent2">
                  <a:lumMod val="60000"/>
                </a:schemeClr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9-7246-4631-BA92-68AE7B24A4DF}"/>
              </c:ext>
            </c:extLst>
          </c:dPt>
          <c:dPt>
            <c:idx val="4"/>
            <c:bubble3D val="0"/>
            <c:spPr>
              <a:solidFill>
                <a:schemeClr val="accent4">
                  <a:lumMod val="60000"/>
                </a:schemeClr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B-7246-4631-BA92-68AE7B24A4DF}"/>
              </c:ext>
            </c:extLst>
          </c:dPt>
          <c:cat>
            <c:strRef>
              <c:f>'[1]Turistički promet po kapaciteti'!$M$34:$Q$34</c:f>
              <c:strCache>
                <c:ptCount val="5"/>
                <c:pt idx="0">
                  <c:v>HOTELI</c:v>
                </c:pt>
                <c:pt idx="1">
                  <c:v>OBJEKTI U DOMAĆINSTVU</c:v>
                </c:pt>
                <c:pt idx="2">
                  <c:v>OSTALI OBJEKTI ZA SMJEŠTAJ</c:v>
                </c:pt>
                <c:pt idx="3">
                  <c:v>KAMPOVI</c:v>
                </c:pt>
                <c:pt idx="4">
                  <c:v>NEKOMERCIJALNI SMJEŠTAJ</c:v>
                </c:pt>
              </c:strCache>
            </c:strRef>
          </c:cat>
          <c:val>
            <c:numRef>
              <c:f>'[1]Turistički promet po kapaciteti'!$M$35:$Q$35</c:f>
              <c:numCache>
                <c:formatCode>General</c:formatCode>
                <c:ptCount val="5"/>
                <c:pt idx="0">
                  <c:v>146</c:v>
                </c:pt>
                <c:pt idx="1">
                  <c:v>474</c:v>
                </c:pt>
                <c:pt idx="2">
                  <c:v>526</c:v>
                </c:pt>
                <c:pt idx="3">
                  <c:v>0</c:v>
                </c:pt>
                <c:pt idx="4">
                  <c:v>1146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C-7246-4631-BA92-68AE7B24A4D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4.7034261595027278E-2"/>
          <c:y val="0.7549796567699727"/>
          <c:w val="0.90071333855797764"/>
          <c:h val="0.2140202092603929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5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sr-Latn-RS"/>
        </a:p>
      </c:txPr>
    </c:legend>
    <c:plotVisOnly val="1"/>
    <c:dispBlanksAs val="gap"/>
    <c:showDLblsOverMax val="0"/>
    <c:extLst/>
  </c:chart>
  <c:spPr>
    <a:solidFill>
      <a:schemeClr val="bg1"/>
    </a:solidFill>
    <a:ln w="6350" cap="flat" cmpd="sng" algn="ctr">
      <a:solidFill>
        <a:schemeClr val="tx1">
          <a:tint val="75000"/>
        </a:schemeClr>
      </a:solidFill>
      <a:prstDash val="solid"/>
      <a:round/>
    </a:ln>
    <a:effectLst/>
  </c:spPr>
  <c:txPr>
    <a:bodyPr/>
    <a:lstStyle/>
    <a:p>
      <a:pPr>
        <a:defRPr/>
      </a:pPr>
      <a:endParaRPr lang="sr-Latn-RS"/>
    </a:p>
  </c:txPr>
  <c:printSettings>
    <c:headerFooter>
      <c:oddHeader>&amp;CStatistički izvještaj za siječanj, 2021.</c:oddHeader>
    </c:headerFooter>
    <c:pageMargins b="0.75" l="0.7" r="0.7" t="0.75" header="0.3" footer="0.3"/>
    <c:pageSetup orientation="portrait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hr-H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hr-HR"/>
              <a:t>Usporedba noćenja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sr-Latn-RS"/>
        </a:p>
      </c:txPr>
    </c:title>
    <c:autoTitleDeleted val="0"/>
    <c:plotArea>
      <c:layout/>
      <c:barChart>
        <c:barDir val="bar"/>
        <c:grouping val="clustered"/>
        <c:varyColors val="0"/>
        <c:ser>
          <c:idx val="0"/>
          <c:order val="0"/>
          <c:tx>
            <c:strRef>
              <c:f>'Po kapacitetima'!$M$24</c:f>
              <c:strCache>
                <c:ptCount val="1"/>
                <c:pt idx="0">
                  <c:v>2026.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sr-Latn-R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'Po kapacitetima'!$L$25:$L$28</c:f>
              <c:strCache>
                <c:ptCount val="4"/>
                <c:pt idx="0">
                  <c:v>KAMPOVI</c:v>
                </c:pt>
                <c:pt idx="1">
                  <c:v>OSTALI UGOSTITELJSKI OBJEKTI ZA SMJEŠTAJ</c:v>
                </c:pt>
                <c:pt idx="2">
                  <c:v>OBJEKTI U DOMAĆINSTVU</c:v>
                </c:pt>
                <c:pt idx="3">
                  <c:v>HOTELI</c:v>
                </c:pt>
              </c:strCache>
            </c:strRef>
          </c:cat>
          <c:val>
            <c:numRef>
              <c:f>'Po kapacitetima'!$M$25:$M$28</c:f>
              <c:numCache>
                <c:formatCode>#,##0</c:formatCode>
                <c:ptCount val="4"/>
                <c:pt idx="0" formatCode="General">
                  <c:v>456</c:v>
                </c:pt>
                <c:pt idx="1">
                  <c:v>20471</c:v>
                </c:pt>
                <c:pt idx="2">
                  <c:v>62509</c:v>
                </c:pt>
                <c:pt idx="3">
                  <c:v>18071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985-471C-BECF-5FD1AA844B3D}"/>
            </c:ext>
          </c:extLst>
        </c:ser>
        <c:ser>
          <c:idx val="1"/>
          <c:order val="1"/>
          <c:tx>
            <c:strRef>
              <c:f>'Po kapacitetima'!$N$24</c:f>
              <c:strCache>
                <c:ptCount val="1"/>
                <c:pt idx="0">
                  <c:v>2025.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sr-Latn-R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'Po kapacitetima'!$L$25:$L$28</c:f>
              <c:strCache>
                <c:ptCount val="4"/>
                <c:pt idx="0">
                  <c:v>KAMPOVI</c:v>
                </c:pt>
                <c:pt idx="1">
                  <c:v>OSTALI UGOSTITELJSKI OBJEKTI ZA SMJEŠTAJ</c:v>
                </c:pt>
                <c:pt idx="2">
                  <c:v>OBJEKTI U DOMAĆINSTVU</c:v>
                </c:pt>
                <c:pt idx="3">
                  <c:v>HOTELI</c:v>
                </c:pt>
              </c:strCache>
            </c:strRef>
          </c:cat>
          <c:val>
            <c:numRef>
              <c:f>'Po kapacitetima'!$N$25:$N$28</c:f>
              <c:numCache>
                <c:formatCode>#,##0</c:formatCode>
                <c:ptCount val="4"/>
                <c:pt idx="0" formatCode="General">
                  <c:v>403</c:v>
                </c:pt>
                <c:pt idx="1">
                  <c:v>21219</c:v>
                </c:pt>
                <c:pt idx="2">
                  <c:v>68188</c:v>
                </c:pt>
                <c:pt idx="3">
                  <c:v>19791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4985-471C-BECF-5FD1AA844B3D}"/>
            </c:ext>
          </c:extLst>
        </c:ser>
        <c:ser>
          <c:idx val="2"/>
          <c:order val="2"/>
          <c:tx>
            <c:strRef>
              <c:f>'Po kapacitetima'!$O$24</c:f>
              <c:strCache>
                <c:ptCount val="1"/>
                <c:pt idx="0">
                  <c:v>2024.</c:v>
                </c:pt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sr-Latn-R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'Po kapacitetima'!$L$25:$L$28</c:f>
              <c:strCache>
                <c:ptCount val="4"/>
                <c:pt idx="0">
                  <c:v>KAMPOVI</c:v>
                </c:pt>
                <c:pt idx="1">
                  <c:v>OSTALI UGOSTITELJSKI OBJEKTI ZA SMJEŠTAJ</c:v>
                </c:pt>
                <c:pt idx="2">
                  <c:v>OBJEKTI U DOMAĆINSTVU</c:v>
                </c:pt>
                <c:pt idx="3">
                  <c:v>HOTELI</c:v>
                </c:pt>
              </c:strCache>
            </c:strRef>
          </c:cat>
          <c:val>
            <c:numRef>
              <c:f>'Po kapacitetima'!$O$25:$O$28</c:f>
              <c:numCache>
                <c:formatCode>#,##0</c:formatCode>
                <c:ptCount val="4"/>
                <c:pt idx="0" formatCode="General">
                  <c:v>332</c:v>
                </c:pt>
                <c:pt idx="1">
                  <c:v>15957</c:v>
                </c:pt>
                <c:pt idx="2">
                  <c:v>53440</c:v>
                </c:pt>
                <c:pt idx="3">
                  <c:v>16697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4985-471C-BECF-5FD1AA844B3D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150"/>
        <c:overlap val="-25"/>
        <c:axId val="525439688"/>
        <c:axId val="298790168"/>
      </c:barChart>
      <c:catAx>
        <c:axId val="525439688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r-Latn-RS"/>
          </a:p>
        </c:txPr>
        <c:crossAx val="298790168"/>
        <c:crosses val="autoZero"/>
        <c:auto val="1"/>
        <c:lblAlgn val="ctr"/>
        <c:lblOffset val="100"/>
        <c:noMultiLvlLbl val="0"/>
      </c:catAx>
      <c:valAx>
        <c:axId val="298790168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52543968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t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sr-Latn-R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sr-Latn-RS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hr-H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hr-HR"/>
              <a:t>Usporedba</a:t>
            </a:r>
            <a:r>
              <a:rPr lang="hr-HR" baseline="0"/>
              <a:t> dolazaka</a:t>
            </a:r>
            <a:endParaRPr lang="hr-HR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hr-HR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'Po kapacitetima'!$L$13</c:f>
              <c:strCache>
                <c:ptCount val="1"/>
                <c:pt idx="0">
                  <c:v>2026.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'Po kapacitetima'!$M$12:$P$12</c:f>
              <c:strCache>
                <c:ptCount val="4"/>
                <c:pt idx="0">
                  <c:v>HOTELI</c:v>
                </c:pt>
                <c:pt idx="1">
                  <c:v>OBJEKTI U DOMAĆINSTVU</c:v>
                </c:pt>
                <c:pt idx="2">
                  <c:v>OSTALI UGOSTITELJSKI OBJEKTI ZA SMJEŠTAJ</c:v>
                </c:pt>
                <c:pt idx="3">
                  <c:v>KAMP</c:v>
                </c:pt>
              </c:strCache>
            </c:strRef>
          </c:cat>
          <c:val>
            <c:numRef>
              <c:f>'Po kapacitetima'!$M$13:$P$13</c:f>
              <c:numCache>
                <c:formatCode>#,##0</c:formatCode>
                <c:ptCount val="4"/>
                <c:pt idx="0">
                  <c:v>4487</c:v>
                </c:pt>
                <c:pt idx="1">
                  <c:v>11281</c:v>
                </c:pt>
                <c:pt idx="2">
                  <c:v>4419</c:v>
                </c:pt>
                <c:pt idx="3" formatCode="General">
                  <c:v>90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949-4087-9959-5FE74A477D76}"/>
            </c:ext>
          </c:extLst>
        </c:ser>
        <c:ser>
          <c:idx val="1"/>
          <c:order val="1"/>
          <c:tx>
            <c:strRef>
              <c:f>'Po kapacitetima'!$L$14</c:f>
              <c:strCache>
                <c:ptCount val="1"/>
                <c:pt idx="0">
                  <c:v>2025.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strRef>
              <c:f>'Po kapacitetima'!$M$12:$P$12</c:f>
              <c:strCache>
                <c:ptCount val="4"/>
                <c:pt idx="0">
                  <c:v>HOTELI</c:v>
                </c:pt>
                <c:pt idx="1">
                  <c:v>OBJEKTI U DOMAĆINSTVU</c:v>
                </c:pt>
                <c:pt idx="2">
                  <c:v>OSTALI UGOSTITELJSKI OBJEKTI ZA SMJEŠTAJ</c:v>
                </c:pt>
                <c:pt idx="3">
                  <c:v>KAMP</c:v>
                </c:pt>
              </c:strCache>
            </c:strRef>
          </c:cat>
          <c:val>
            <c:numRef>
              <c:f>'Po kapacitetima'!$M$14:$P$14</c:f>
              <c:numCache>
                <c:formatCode>#,##0</c:formatCode>
                <c:ptCount val="4"/>
                <c:pt idx="0">
                  <c:v>5078</c:v>
                </c:pt>
                <c:pt idx="1">
                  <c:v>12888</c:v>
                </c:pt>
                <c:pt idx="2">
                  <c:v>4525</c:v>
                </c:pt>
                <c:pt idx="3" formatCode="General">
                  <c:v>57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2949-4087-9959-5FE74A477D76}"/>
            </c:ext>
          </c:extLst>
        </c:ser>
        <c:ser>
          <c:idx val="2"/>
          <c:order val="2"/>
          <c:tx>
            <c:strRef>
              <c:f>'Po kapacitetima'!$L$15</c:f>
              <c:strCache>
                <c:ptCount val="1"/>
                <c:pt idx="0">
                  <c:v>2024.</c:v>
                </c:pt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</c:spPr>
          <c:invertIfNegative val="0"/>
          <c:cat>
            <c:strRef>
              <c:f>'Po kapacitetima'!$M$12:$P$12</c:f>
              <c:strCache>
                <c:ptCount val="4"/>
                <c:pt idx="0">
                  <c:v>HOTELI</c:v>
                </c:pt>
                <c:pt idx="1">
                  <c:v>OBJEKTI U DOMAĆINSTVU</c:v>
                </c:pt>
                <c:pt idx="2">
                  <c:v>OSTALI UGOSTITELJSKI OBJEKTI ZA SMJEŠTAJ</c:v>
                </c:pt>
                <c:pt idx="3">
                  <c:v>KAMP</c:v>
                </c:pt>
              </c:strCache>
            </c:strRef>
          </c:cat>
          <c:val>
            <c:numRef>
              <c:f>'Po kapacitetima'!$M$15:$P$15</c:f>
              <c:numCache>
                <c:formatCode>#,##0</c:formatCode>
                <c:ptCount val="4"/>
                <c:pt idx="0">
                  <c:v>4221</c:v>
                </c:pt>
                <c:pt idx="1">
                  <c:v>10082</c:v>
                </c:pt>
                <c:pt idx="2">
                  <c:v>3427</c:v>
                </c:pt>
                <c:pt idx="3" formatCode="General">
                  <c:v>51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2949-4087-9959-5FE74A477D7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628490160"/>
        <c:axId val="426492688"/>
      </c:barChart>
      <c:catAx>
        <c:axId val="62849016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r-Latn-RS"/>
          </a:p>
        </c:txPr>
        <c:crossAx val="426492688"/>
        <c:crosses val="autoZero"/>
        <c:auto val="1"/>
        <c:lblAlgn val="ctr"/>
        <c:lblOffset val="100"/>
        <c:noMultiLvlLbl val="0"/>
      </c:catAx>
      <c:valAx>
        <c:axId val="42649268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sr-Latn-RS"/>
            </a:p>
          </c:txPr>
        </c:title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r-Latn-RS"/>
          </a:p>
        </c:txPr>
        <c:crossAx val="628490160"/>
        <c:crosses val="autoZero"/>
        <c:crossBetween val="between"/>
      </c:val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r-Latn-RS"/>
          </a:p>
        </c:txPr>
      </c:dTable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sr-Latn-RS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hr-H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hr-HR" b="1"/>
              <a:t>TOP TRŽIŠTA</a:t>
            </a:r>
          </a:p>
        </c:rich>
      </c:tx>
      <c:layout>
        <c:manualLayout>
          <c:xMode val="edge"/>
          <c:yMode val="edge"/>
          <c:x val="0.42527293844367015"/>
          <c:y val="2.5246551460224753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sr-Latn-RS"/>
        </a:p>
      </c:txPr>
    </c:title>
    <c:autoTitleDeleted val="0"/>
    <c:view3D>
      <c:rotX val="3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26949705611122932"/>
          <c:y val="0.38293474896579255"/>
          <c:w val="0.66228322810999973"/>
          <c:h val="0.58733931297432329"/>
        </c:manualLayout>
      </c:layout>
      <c:pie3DChart>
        <c:varyColors val="1"/>
        <c:ser>
          <c:idx val="0"/>
          <c:order val="0"/>
          <c:explosion val="3"/>
          <c:dPt>
            <c:idx val="0"/>
            <c:bubble3D val="0"/>
            <c:spPr>
              <a:solidFill>
                <a:schemeClr val="accent1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F79D-4842-8DE0-4EE0182CD32D}"/>
              </c:ext>
            </c:extLst>
          </c:dPt>
          <c:dPt>
            <c:idx val="1"/>
            <c:bubble3D val="0"/>
            <c:spPr>
              <a:solidFill>
                <a:schemeClr val="accent3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2-F79D-4842-8DE0-4EE0182CD32D}"/>
              </c:ext>
            </c:extLst>
          </c:dPt>
          <c:dPt>
            <c:idx val="2"/>
            <c:bubble3D val="0"/>
            <c:spPr>
              <a:solidFill>
                <a:schemeClr val="accent5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F79D-4842-8DE0-4EE0182CD32D}"/>
              </c:ext>
            </c:extLst>
          </c:dPt>
          <c:dPt>
            <c:idx val="3"/>
            <c:bubble3D val="0"/>
            <c:spPr>
              <a:solidFill>
                <a:schemeClr val="accent1">
                  <a:lumMod val="60000"/>
                </a:schemeClr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F79D-4842-8DE0-4EE0182CD32D}"/>
              </c:ext>
            </c:extLst>
          </c:dPt>
          <c:dPt>
            <c:idx val="4"/>
            <c:bubble3D val="0"/>
            <c:spPr>
              <a:solidFill>
                <a:schemeClr val="accent3">
                  <a:lumMod val="60000"/>
                </a:schemeClr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8-F79D-4842-8DE0-4EE0182CD32D}"/>
              </c:ext>
            </c:extLst>
          </c:dPt>
          <c:dPt>
            <c:idx val="5"/>
            <c:bubble3D val="0"/>
            <c:spPr>
              <a:solidFill>
                <a:schemeClr val="accent5">
                  <a:lumMod val="60000"/>
                </a:schemeClr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B-CA83-4A18-ABBF-1404BB3D38E1}"/>
              </c:ext>
            </c:extLst>
          </c:dPt>
          <c:dPt>
            <c:idx val="6"/>
            <c:bubble3D val="0"/>
            <c:spPr>
              <a:solidFill>
                <a:schemeClr val="accent1">
                  <a:lumMod val="80000"/>
                  <a:lumOff val="20000"/>
                </a:schemeClr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9-F79D-4842-8DE0-4EE0182CD32D}"/>
              </c:ext>
            </c:extLst>
          </c:dPt>
          <c:dPt>
            <c:idx val="7"/>
            <c:bubble3D val="0"/>
            <c:spPr>
              <a:solidFill>
                <a:schemeClr val="accent3">
                  <a:lumMod val="80000"/>
                  <a:lumOff val="20000"/>
                </a:schemeClr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F79D-4842-8DE0-4EE0182CD32D}"/>
              </c:ext>
            </c:extLst>
          </c:dPt>
          <c:dPt>
            <c:idx val="8"/>
            <c:bubble3D val="0"/>
            <c:spPr>
              <a:solidFill>
                <a:schemeClr val="accent5">
                  <a:lumMod val="80000"/>
                  <a:lumOff val="20000"/>
                </a:schemeClr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6-F79D-4842-8DE0-4EE0182CD32D}"/>
              </c:ext>
            </c:extLst>
          </c:dPt>
          <c:dPt>
            <c:idx val="9"/>
            <c:bubble3D val="0"/>
            <c:spPr>
              <a:solidFill>
                <a:schemeClr val="accent1">
                  <a:lumMod val="80000"/>
                </a:schemeClr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4-F79D-4842-8DE0-4EE0182CD32D}"/>
              </c:ext>
            </c:extLst>
          </c:dPt>
          <c:dPt>
            <c:idx val="10"/>
            <c:bubble3D val="0"/>
            <c:spPr>
              <a:solidFill>
                <a:schemeClr val="accent3">
                  <a:lumMod val="80000"/>
                </a:schemeClr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15-CA83-4A18-ABBF-1404BB3D38E1}"/>
              </c:ext>
            </c:extLst>
          </c:dPt>
          <c:dLbls>
            <c:dLbl>
              <c:idx val="0"/>
              <c:layout>
                <c:manualLayout>
                  <c:x val="-0.12527755305341598"/>
                  <c:y val="9.4364377732364085E-2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50" b="1" i="0" u="none" strike="noStrike" kern="1200" baseline="0">
                      <a:solidFill>
                        <a:schemeClr val="bg1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sr-Latn-RS"/>
                </a:p>
              </c:txPr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F79D-4842-8DE0-4EE0182CD32D}"/>
                </c:ext>
              </c:extLst>
            </c:dLbl>
            <c:dLbl>
              <c:idx val="1"/>
              <c:layout>
                <c:manualLayout>
                  <c:x val="-0.1084485564172926"/>
                  <c:y val="-0.17998801963421898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50" b="1" i="0" u="none" strike="noStrike" kern="1200" baseline="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sr-Latn-RS"/>
                </a:p>
              </c:txPr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F79D-4842-8DE0-4EE0182CD32D}"/>
                </c:ext>
              </c:extLst>
            </c:dLbl>
            <c:dLbl>
              <c:idx val="2"/>
              <c:layout>
                <c:manualLayout>
                  <c:x val="7.771802553027847E-2"/>
                  <c:y val="-0.10023754591665157"/>
                </c:manualLayout>
              </c:layout>
              <c:tx>
                <c:rich>
                  <a:bodyPr rot="0" spcFirstLastPara="1" vertOverflow="ellipsis" vert="horz" wrap="square" lIns="38100" tIns="19050" rIns="38100" bIns="19050" anchor="ctr" anchorCtr="1">
                    <a:noAutofit/>
                  </a:bodyPr>
                  <a:lstStyle/>
                  <a:p>
                    <a:pPr>
                      <a:defRPr sz="1050" b="1" i="0" u="none" strike="noStrike" kern="1200" baseline="0">
                        <a:solidFill>
                          <a:sysClr val="windowText" lastClr="000000"/>
                        </a:solidFill>
                        <a:latin typeface="+mn-lt"/>
                        <a:ea typeface="+mn-ea"/>
                        <a:cs typeface="+mn-cs"/>
                      </a:defRPr>
                    </a:pPr>
                    <a:fld id="{82ACCCF7-A220-44DE-BE74-EACC0B114849}" type="CATEGORYNAME">
                      <a:rPr lang="en-US">
                        <a:solidFill>
                          <a:sysClr val="windowText" lastClr="000000"/>
                        </a:solidFill>
                      </a:rPr>
                      <a:pPr>
                        <a:defRPr sz="1050" b="1">
                          <a:solidFill>
                            <a:sysClr val="windowText" lastClr="000000"/>
                          </a:solidFill>
                        </a:defRPr>
                      </a:pPr>
                      <a:t>[NAZIV KATEGORIJE]</a:t>
                    </a:fld>
                    <a:r>
                      <a:rPr lang="en-US" baseline="0">
                        <a:solidFill>
                          <a:sysClr val="windowText" lastClr="000000"/>
                        </a:solidFill>
                      </a:rPr>
                      <a:t>
</a:t>
                    </a:r>
                    <a:fld id="{6AE952F1-57A3-48E9-8868-0624E6534C8B}" type="PERCENTAGE">
                      <a:rPr lang="en-US" baseline="0">
                        <a:solidFill>
                          <a:sysClr val="windowText" lastClr="000000"/>
                        </a:solidFill>
                      </a:rPr>
                      <a:pPr>
                        <a:defRPr sz="1050" b="1">
                          <a:solidFill>
                            <a:sysClr val="windowText" lastClr="000000"/>
                          </a:solidFill>
                        </a:defRPr>
                      </a:pPr>
                      <a:t>[POSTOTAK]</a:t>
                    </a:fld>
                    <a:endParaRPr lang="en-US" baseline="0">
                      <a:solidFill>
                        <a:sysClr val="windowText" lastClr="000000"/>
                      </a:solidFill>
                    </a:endParaRPr>
                  </a:p>
                </c:rich>
              </c:tx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05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1461184505917211"/>
                      <c:h val="0.23456618464961063"/>
                    </c:manualLayout>
                  </c15:layout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03-F79D-4842-8DE0-4EE0182CD32D}"/>
                </c:ext>
              </c:extLst>
            </c:dLbl>
            <c:dLbl>
              <c:idx val="3"/>
              <c:layout>
                <c:manualLayout>
                  <c:x val="-7.1535304339288217E-3"/>
                  <c:y val="3.3455292702485873E-2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05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sr-Latn-RS"/>
                </a:p>
              </c:txPr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16793649852056933"/>
                      <c:h val="0.1871596670719404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7-F79D-4842-8DE0-4EE0182CD32D}"/>
                </c:ext>
              </c:extLst>
            </c:dLbl>
            <c:dLbl>
              <c:idx val="4"/>
              <c:layout>
                <c:manualLayout>
                  <c:x val="-0.16462355572692564"/>
                  <c:y val="0.11802115399539539"/>
                </c:manualLayout>
              </c:layout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F79D-4842-8DE0-4EE0182CD32D}"/>
                </c:ext>
              </c:extLst>
            </c:dLbl>
            <c:dLbl>
              <c:idx val="5"/>
              <c:layout>
                <c:manualLayout>
                  <c:x val="-0.2020645549281456"/>
                  <c:y val="-3.4297636909227353E-2"/>
                </c:manualLayout>
              </c:layout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14351694364867587"/>
                      <c:h val="0.21282610523320486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B-CA83-4A18-ABBF-1404BB3D38E1}"/>
                </c:ext>
              </c:extLst>
            </c:dLbl>
            <c:dLbl>
              <c:idx val="6"/>
              <c:layout>
                <c:manualLayout>
                  <c:x val="-0.23791750576072804"/>
                  <c:y val="-0.15759132401634893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05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sr-Latn-RS"/>
                </a:p>
              </c:txPr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1209052295035188"/>
                      <c:h val="0.17705840792094574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9-F79D-4842-8DE0-4EE0182CD32D}"/>
                </c:ext>
              </c:extLst>
            </c:dLbl>
            <c:dLbl>
              <c:idx val="7"/>
              <c:layout>
                <c:manualLayout>
                  <c:x val="-4.3832057773991316E-2"/>
                  <c:y val="-9.5699032516749882E-2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05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sr-Latn-RS"/>
                </a:p>
              </c:txPr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1106515938269951"/>
                      <c:h val="0.15258636857490235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5-F79D-4842-8DE0-4EE0182CD32D}"/>
                </c:ext>
              </c:extLst>
            </c:dLbl>
            <c:dLbl>
              <c:idx val="8"/>
              <c:layout>
                <c:manualLayout>
                  <c:x val="4.7269982541388776E-2"/>
                  <c:y val="-7.0870088211708121E-2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05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sr-Latn-RS"/>
                </a:p>
              </c:txPr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11501450793205972"/>
                      <c:h val="0.15137216416173008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6-F79D-4842-8DE0-4EE0182CD32D}"/>
                </c:ext>
              </c:extLst>
            </c:dLbl>
            <c:dLbl>
              <c:idx val="9"/>
              <c:layout>
                <c:manualLayout>
                  <c:x val="0.20620614252649719"/>
                  <c:y val="-8.7247700933854172E-2"/>
                </c:manualLayout>
              </c:layout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15858432856963142"/>
                      <c:h val="0.14701735778772276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4-F79D-4842-8DE0-4EE0182CD32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5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sr-Latn-RS"/>
              </a:p>
            </c:txPr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'Po zemljama'!$Q$5:$Q$15</c:f>
              <c:strCache>
                <c:ptCount val="10"/>
                <c:pt idx="0">
                  <c:v>Njemačka</c:v>
                </c:pt>
                <c:pt idx="1">
                  <c:v>Austrija</c:v>
                </c:pt>
                <c:pt idx="2">
                  <c:v>Slovenija</c:v>
                </c:pt>
                <c:pt idx="3">
                  <c:v>Hrvatska</c:v>
                </c:pt>
                <c:pt idx="4">
                  <c:v>Mađarska</c:v>
                </c:pt>
                <c:pt idx="5">
                  <c:v>Češka</c:v>
                </c:pt>
                <c:pt idx="6">
                  <c:v>Poljska</c:v>
                </c:pt>
                <c:pt idx="7">
                  <c:v>Italija</c:v>
                </c:pt>
                <c:pt idx="8">
                  <c:v>Slovačka</c:v>
                </c:pt>
                <c:pt idx="9">
                  <c:v>Ukrajina</c:v>
                </c:pt>
              </c:strCache>
            </c:strRef>
          </c:cat>
          <c:val>
            <c:numRef>
              <c:f>'Po zemljama'!$R$5:$R$15</c:f>
              <c:numCache>
                <c:formatCode>#,##0.00</c:formatCode>
                <c:ptCount val="11"/>
                <c:pt idx="0">
                  <c:v>22.207335454697706</c:v>
                </c:pt>
                <c:pt idx="1">
                  <c:v>18.970120287270827</c:v>
                </c:pt>
                <c:pt idx="2">
                  <c:v>11.851399410878068</c:v>
                </c:pt>
                <c:pt idx="3">
                  <c:v>9.0230230427458196</c:v>
                </c:pt>
                <c:pt idx="4">
                  <c:v>6.5611238633788798</c:v>
                </c:pt>
                <c:pt idx="5">
                  <c:v>6.3315830435339437</c:v>
                </c:pt>
                <c:pt idx="6">
                  <c:v>5.2420030145704244</c:v>
                </c:pt>
                <c:pt idx="7">
                  <c:v>4.5415587102367327</c:v>
                </c:pt>
                <c:pt idx="8">
                  <c:v>3.724866265380713</c:v>
                </c:pt>
                <c:pt idx="9">
                  <c:v>2.3210221955136099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79D-4842-8DE0-4EE0182CD32D}"/>
            </c:ext>
          </c:extLst>
        </c:ser>
        <c:dLbls>
          <c:showLegendKey val="0"/>
          <c:showVal val="0"/>
          <c:showCatName val="1"/>
          <c:showSerName val="0"/>
          <c:showPercent val="1"/>
          <c:showBubbleSize val="0"/>
          <c:showLeaderLines val="1"/>
        </c:dLbls>
      </c:pie3DChart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sr-Latn-R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2">
  <a:schemeClr val="accent2"/>
  <a:schemeClr val="accent4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1">
  <a:schemeClr val="accent1"/>
  <a:schemeClr val="accent3"/>
  <a:schemeClr val="accent5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1">
  <a:schemeClr val="accent1"/>
  <a:schemeClr val="accent3"/>
  <a:schemeClr val="accent5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1">
  <a:schemeClr val="accent1"/>
  <a:schemeClr val="accent3"/>
  <a:schemeClr val="accent5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102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>
      <a:schemeClr val="dk1">
        <a:tint val="95000"/>
      </a:schem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>
      <a:schemeClr val="dk1">
        <a:tint val="5000"/>
      </a:schem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6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86065</xdr:colOff>
      <xdr:row>3</xdr:row>
      <xdr:rowOff>789226</xdr:rowOff>
    </xdr:to>
    <xdr:pic>
      <xdr:nvPicPr>
        <xdr:cNvPr id="5" name="Slika 4">
          <a:extLst>
            <a:ext uri="{FF2B5EF4-FFF2-40B4-BE49-F238E27FC236}">
              <a16:creationId xmlns:a16="http://schemas.microsoft.com/office/drawing/2014/main" id="{BE91F089-36CA-454B-AF37-6D9B52A81B2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8318386" cy="2020672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11903</xdr:colOff>
      <xdr:row>35</xdr:row>
      <xdr:rowOff>11906</xdr:rowOff>
    </xdr:from>
    <xdr:to>
      <xdr:col>16</xdr:col>
      <xdr:colOff>592094</xdr:colOff>
      <xdr:row>46</xdr:row>
      <xdr:rowOff>166688</xdr:rowOff>
    </xdr:to>
    <xdr:graphicFrame macro="">
      <xdr:nvGraphicFramePr>
        <xdr:cNvPr id="2" name="Grafikon 1">
          <a:extLst>
            <a:ext uri="{FF2B5EF4-FFF2-40B4-BE49-F238E27FC236}">
              <a16:creationId xmlns:a16="http://schemas.microsoft.com/office/drawing/2014/main" id="{EAFFFFE9-A4CC-4313-B85A-6A879305B6BD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10</xdr:col>
      <xdr:colOff>12237</xdr:colOff>
      <xdr:row>18</xdr:row>
      <xdr:rowOff>18177</xdr:rowOff>
    </xdr:from>
    <xdr:to>
      <xdr:col>16</xdr:col>
      <xdr:colOff>592351</xdr:colOff>
      <xdr:row>32</xdr:row>
      <xdr:rowOff>174483</xdr:rowOff>
    </xdr:to>
    <xdr:graphicFrame macro="">
      <xdr:nvGraphicFramePr>
        <xdr:cNvPr id="4" name="Grafikon 3">
          <a:extLst>
            <a:ext uri="{FF2B5EF4-FFF2-40B4-BE49-F238E27FC236}">
              <a16:creationId xmlns:a16="http://schemas.microsoft.com/office/drawing/2014/main" id="{7AAAA120-929B-4734-BC53-6ED57B532693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10</xdr:col>
      <xdr:colOff>9080</xdr:colOff>
      <xdr:row>4</xdr:row>
      <xdr:rowOff>7902</xdr:rowOff>
    </xdr:from>
    <xdr:to>
      <xdr:col>16</xdr:col>
      <xdr:colOff>589271</xdr:colOff>
      <xdr:row>17</xdr:row>
      <xdr:rowOff>165423</xdr:rowOff>
    </xdr:to>
    <xdr:graphicFrame macro="">
      <xdr:nvGraphicFramePr>
        <xdr:cNvPr id="6" name="Grafikon 5">
          <a:extLst>
            <a:ext uri="{FF2B5EF4-FFF2-40B4-BE49-F238E27FC236}">
              <a16:creationId xmlns:a16="http://schemas.microsoft.com/office/drawing/2014/main" id="{20F2E188-3C1D-4C6A-B202-EBED8476DC15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16</xdr:col>
      <xdr:colOff>10702</xdr:colOff>
      <xdr:row>3</xdr:row>
      <xdr:rowOff>8009</xdr:rowOff>
    </xdr:from>
    <xdr:to>
      <xdr:col>22</xdr:col>
      <xdr:colOff>601251</xdr:colOff>
      <xdr:row>14</xdr:row>
      <xdr:rowOff>184151</xdr:rowOff>
    </xdr:to>
    <xdr:graphicFrame macro="">
      <xdr:nvGraphicFramePr>
        <xdr:cNvPr id="4" name="Grafikon 3">
          <a:extLst>
            <a:ext uri="{FF2B5EF4-FFF2-40B4-BE49-F238E27FC236}">
              <a16:creationId xmlns:a16="http://schemas.microsoft.com/office/drawing/2014/main" id="{5042F267-BCC5-4132-93B9-38B4B0A0C82D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../tzm-pult/Documents/STATISTIKA/Statistika%20Final.xlsx" TargetMode="External"/><Relationship Id="rId1" Type="http://schemas.openxmlformats.org/officeDocument/2006/relationships/externalLinkPath" Target="/Users/tzm-pult/Documents/STATISTIKA/Statistika%20Final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Uvod"/>
      <sheetName val="Turistički promet po kapaciteti"/>
      <sheetName val="Turistički promet po zemljama"/>
    </sheetNames>
    <sheetDataSet>
      <sheetData sheetId="0"/>
      <sheetData sheetId="1">
        <row r="34">
          <cell r="M34" t="str">
            <v>HOTELI</v>
          </cell>
          <cell r="N34" t="str">
            <v>OBJEKTI U DOMAĆINSTVU</v>
          </cell>
          <cell r="O34" t="str">
            <v>OSTALI OBJEKTI ZA SMJEŠTAJ</v>
          </cell>
          <cell r="P34" t="str">
            <v>KAMPOVI</v>
          </cell>
          <cell r="Q34" t="str">
            <v>NEKOMERCIJALNI SMJEŠTAJ</v>
          </cell>
        </row>
        <row r="35">
          <cell r="M35">
            <v>146</v>
          </cell>
          <cell r="N35">
            <v>474</v>
          </cell>
          <cell r="O35">
            <v>526</v>
          </cell>
          <cell r="P35">
            <v>0</v>
          </cell>
          <cell r="Q35">
            <v>1146</v>
          </cell>
        </row>
      </sheetData>
      <sheetData sheetId="2"/>
    </sheetDataSet>
  </externalBook>
</externalLink>
</file>

<file path=xl/theme/theme1.xml><?xml version="1.0" encoding="utf-8"?>
<a:theme xmlns:a="http://schemas.openxmlformats.org/drawingml/2006/main" name="Tema sustava Office">
  <a:themeElements>
    <a:clrScheme name="Prilagođeno 8">
      <a:dk1>
        <a:sysClr val="windowText" lastClr="000000"/>
      </a:dk1>
      <a:lt1>
        <a:sysClr val="window" lastClr="FFFFFF"/>
      </a:lt1>
      <a:dk2>
        <a:srgbClr val="151515"/>
      </a:dk2>
      <a:lt2>
        <a:srgbClr val="FEEAEA"/>
      </a:lt2>
      <a:accent1>
        <a:srgbClr val="0070C0"/>
      </a:accent1>
      <a:accent2>
        <a:srgbClr val="FE9999"/>
      </a:accent2>
      <a:accent3>
        <a:srgbClr val="FEC1C1"/>
      </a:accent3>
      <a:accent4>
        <a:srgbClr val="40AFFF"/>
      </a:accent4>
      <a:accent5>
        <a:srgbClr val="FFFF00"/>
      </a:accent5>
      <a:accent6>
        <a:srgbClr val="809EC2"/>
      </a:accent6>
      <a:hlink>
        <a:srgbClr val="595959"/>
      </a:hlink>
      <a:folHlink>
        <a:srgbClr val="7F6F6F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2">
    <pageSetUpPr autoPageBreaks="0"/>
  </sheetPr>
  <dimension ref="A1:F7"/>
  <sheetViews>
    <sheetView showGridLines="0" showRowColHeaders="0" tabSelected="1" zoomScale="150" zoomScaleNormal="150" workbookViewId="0">
      <selection activeCell="A19" sqref="A19"/>
    </sheetView>
  </sheetViews>
  <sheetFormatPr defaultColWidth="11.140625" defaultRowHeight="15" customHeight="1" x14ac:dyDescent="0.25"/>
  <cols>
    <col min="1" max="1" width="119.85546875" style="3" customWidth="1"/>
    <col min="2" max="2" width="3.5703125" style="3" customWidth="1"/>
    <col min="3" max="16384" width="11.140625" style="3"/>
  </cols>
  <sheetData>
    <row r="1" spans="1:6" ht="15" customHeight="1" x14ac:dyDescent="0.3">
      <c r="A1" s="185"/>
      <c r="B1" s="185"/>
      <c r="C1" s="185"/>
      <c r="D1" s="185"/>
    </row>
    <row r="2" spans="1:6" ht="59.25" customHeight="1" x14ac:dyDescent="0.3">
      <c r="A2" s="185"/>
      <c r="B2" s="185"/>
      <c r="C2" s="185"/>
      <c r="D2" s="185"/>
    </row>
    <row r="3" spans="1:6" ht="22.5" customHeight="1" x14ac:dyDescent="0.3">
      <c r="A3" s="185"/>
      <c r="B3" s="185"/>
      <c r="C3" s="185"/>
      <c r="D3" s="185"/>
    </row>
    <row r="4" spans="1:6" ht="200.25" customHeight="1" x14ac:dyDescent="0.25">
      <c r="A4" s="186" t="s">
        <v>107</v>
      </c>
      <c r="B4" s="187"/>
      <c r="C4" s="187"/>
      <c r="D4" s="187"/>
      <c r="E4" s="187"/>
      <c r="F4" s="188"/>
    </row>
    <row r="5" spans="1:6" ht="15" customHeight="1" x14ac:dyDescent="0.3">
      <c r="A5" s="134" t="s">
        <v>0</v>
      </c>
      <c r="B5" s="184"/>
      <c r="C5" s="184"/>
    </row>
    <row r="6" spans="1:6" ht="15" customHeight="1" x14ac:dyDescent="0.3">
      <c r="A6" s="184"/>
      <c r="B6" s="184"/>
      <c r="C6" s="184"/>
    </row>
    <row r="7" spans="1:6" ht="15" customHeight="1" x14ac:dyDescent="0.3">
      <c r="B7" s="184"/>
      <c r="C7" s="184"/>
    </row>
  </sheetData>
  <pageMargins left="0.7" right="0.7" top="0.75" bottom="0.75" header="0.3" footer="0.3"/>
  <pageSetup paperSize="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3">
    <pageSetUpPr fitToPage="1"/>
  </sheetPr>
  <dimension ref="A1:AC72"/>
  <sheetViews>
    <sheetView showGridLines="0" showRowColHeaders="0" zoomScale="75" zoomScaleNormal="75" zoomScalePageLayoutView="60" workbookViewId="0">
      <selection activeCell="O87" sqref="O87"/>
    </sheetView>
  </sheetViews>
  <sheetFormatPr defaultColWidth="9.140625" defaultRowHeight="15" customHeight="1" x14ac:dyDescent="0.25"/>
  <cols>
    <col min="1" max="1" width="18.7109375" style="2" customWidth="1"/>
    <col min="2" max="2" width="10.42578125" style="1" bestFit="1" customWidth="1"/>
    <col min="3" max="3" width="8.5703125" style="1" bestFit="1" customWidth="1"/>
    <col min="4" max="4" width="8.140625" style="1" bestFit="1" customWidth="1"/>
    <col min="5" max="5" width="8.7109375" style="1" bestFit="1" customWidth="1"/>
    <col min="6" max="6" width="8.140625" style="1" bestFit="1" customWidth="1"/>
    <col min="7" max="8" width="9.5703125" style="1" bestFit="1" customWidth="1"/>
    <col min="9" max="9" width="9.7109375" style="1" customWidth="1"/>
    <col min="10" max="10" width="8.140625" style="1" bestFit="1" customWidth="1"/>
    <col min="11" max="16384" width="9.140625" style="1"/>
  </cols>
  <sheetData>
    <row r="1" spans="1:29" ht="9.9499999999999993" customHeight="1" x14ac:dyDescent="0.25">
      <c r="A1" s="245" t="s">
        <v>108</v>
      </c>
      <c r="B1" s="245"/>
      <c r="C1" s="245"/>
      <c r="D1" s="245"/>
      <c r="E1" s="245"/>
      <c r="F1" s="245"/>
      <c r="G1" s="245"/>
      <c r="H1" s="245"/>
      <c r="I1" s="245"/>
      <c r="J1" s="245"/>
      <c r="K1" s="245"/>
      <c r="L1" s="245"/>
      <c r="M1" s="245"/>
      <c r="N1" s="245"/>
      <c r="O1" s="245"/>
      <c r="P1" s="245"/>
      <c r="Q1" s="245"/>
      <c r="S1" s="91"/>
      <c r="T1" s="91"/>
      <c r="U1" s="91"/>
      <c r="V1" s="91"/>
      <c r="W1" s="91"/>
      <c r="X1" s="91"/>
      <c r="Y1" s="91"/>
      <c r="Z1" s="91"/>
      <c r="AA1" s="91"/>
      <c r="AB1" s="91"/>
      <c r="AC1" s="91"/>
    </row>
    <row r="2" spans="1:29" ht="9.9499999999999993" customHeight="1" x14ac:dyDescent="0.25">
      <c r="A2" s="245"/>
      <c r="B2" s="245"/>
      <c r="C2" s="245"/>
      <c r="D2" s="245"/>
      <c r="E2" s="245"/>
      <c r="F2" s="245"/>
      <c r="G2" s="245"/>
      <c r="H2" s="245"/>
      <c r="I2" s="245"/>
      <c r="J2" s="245"/>
      <c r="K2" s="245"/>
      <c r="L2" s="245"/>
      <c r="M2" s="245"/>
      <c r="N2" s="245"/>
      <c r="O2" s="245"/>
      <c r="P2" s="245"/>
      <c r="Q2" s="245"/>
      <c r="S2" s="91"/>
      <c r="T2" s="91"/>
      <c r="U2" s="91"/>
      <c r="V2" s="91"/>
      <c r="W2" s="91"/>
      <c r="X2" s="91"/>
      <c r="Y2" s="91"/>
      <c r="Z2" s="91"/>
      <c r="AA2" s="91"/>
      <c r="AB2" s="91"/>
      <c r="AC2" s="91"/>
    </row>
    <row r="3" spans="1:29" ht="9.9499999999999993" customHeight="1" thickBot="1" x14ac:dyDescent="0.3">
      <c r="A3" s="246"/>
      <c r="B3" s="246"/>
      <c r="C3" s="246"/>
      <c r="D3" s="246"/>
      <c r="E3" s="246"/>
      <c r="F3" s="246"/>
      <c r="G3" s="246"/>
      <c r="H3" s="246"/>
      <c r="I3" s="246"/>
      <c r="J3" s="246"/>
      <c r="K3" s="246"/>
      <c r="L3" s="246"/>
      <c r="M3" s="246"/>
      <c r="N3" s="246"/>
      <c r="O3" s="246"/>
      <c r="P3" s="246"/>
      <c r="Q3" s="246"/>
      <c r="S3" s="91"/>
      <c r="T3" s="91"/>
      <c r="U3" s="91"/>
      <c r="V3" s="91"/>
      <c r="W3" s="91"/>
      <c r="X3" s="91"/>
      <c r="Y3" s="91"/>
      <c r="Z3" s="91"/>
      <c r="AA3" s="91"/>
      <c r="AB3" s="91"/>
      <c r="AC3" s="91"/>
    </row>
    <row r="4" spans="1:29" ht="15" customHeight="1" thickBot="1" x14ac:dyDescent="0.3">
      <c r="A4" s="256" t="s">
        <v>1</v>
      </c>
      <c r="B4" s="257"/>
      <c r="C4" s="260" t="s">
        <v>2</v>
      </c>
      <c r="D4" s="261"/>
      <c r="E4" s="261"/>
      <c r="F4" s="262"/>
      <c r="G4" s="260" t="s">
        <v>3</v>
      </c>
      <c r="H4" s="261"/>
      <c r="I4" s="261"/>
      <c r="J4" s="262"/>
      <c r="K4" s="253" t="s">
        <v>19</v>
      </c>
      <c r="L4" s="254"/>
      <c r="M4" s="254"/>
      <c r="N4" s="254"/>
      <c r="O4" s="254"/>
      <c r="P4" s="254"/>
      <c r="Q4" s="255"/>
      <c r="S4" s="91"/>
      <c r="T4" s="91"/>
      <c r="U4" s="91"/>
      <c r="V4" s="91"/>
      <c r="W4" s="91"/>
      <c r="X4" s="91"/>
      <c r="Y4" s="91"/>
      <c r="Z4" s="91"/>
      <c r="AA4" s="91"/>
      <c r="AB4" s="91"/>
      <c r="AC4" s="91"/>
    </row>
    <row r="5" spans="1:29" ht="15" customHeight="1" thickBot="1" x14ac:dyDescent="0.3">
      <c r="A5" s="258"/>
      <c r="B5" s="259"/>
      <c r="C5" s="220" t="s">
        <v>4</v>
      </c>
      <c r="D5" s="221" t="s">
        <v>5</v>
      </c>
      <c r="E5" s="221" t="s">
        <v>6</v>
      </c>
      <c r="F5" s="222" t="s">
        <v>7</v>
      </c>
      <c r="G5" s="223" t="s">
        <v>4</v>
      </c>
      <c r="H5" s="221" t="s">
        <v>5</v>
      </c>
      <c r="I5" s="221" t="s">
        <v>6</v>
      </c>
      <c r="J5" s="224" t="s">
        <v>7</v>
      </c>
      <c r="K5" s="88"/>
      <c r="L5" s="89"/>
      <c r="M5" s="89"/>
      <c r="N5" s="89"/>
      <c r="O5" s="89"/>
      <c r="P5" s="89"/>
      <c r="Q5" s="90"/>
      <c r="S5" s="91"/>
      <c r="T5" s="91"/>
      <c r="U5" s="91"/>
      <c r="V5" s="91"/>
      <c r="W5" s="91"/>
      <c r="X5" s="91"/>
      <c r="Y5" s="91"/>
      <c r="Z5" s="91"/>
      <c r="AA5" s="91"/>
      <c r="AB5" s="91"/>
      <c r="AC5" s="91"/>
    </row>
    <row r="6" spans="1:29" ht="15" customHeight="1" x14ac:dyDescent="0.25">
      <c r="A6" s="265" t="s">
        <v>8</v>
      </c>
      <c r="B6" s="226" t="s">
        <v>29</v>
      </c>
      <c r="C6" s="75">
        <v>547</v>
      </c>
      <c r="D6" s="27">
        <v>3940</v>
      </c>
      <c r="E6" s="27">
        <f>SUM(C6:D6)</f>
        <v>4487</v>
      </c>
      <c r="F6" s="28">
        <f>E6/E42*100</f>
        <v>18.676378772112383</v>
      </c>
      <c r="G6" s="75">
        <v>1259</v>
      </c>
      <c r="H6" s="27">
        <v>16812</v>
      </c>
      <c r="I6" s="27">
        <f>SUM(G6:H6)</f>
        <v>18071</v>
      </c>
      <c r="J6" s="67">
        <f>I6/I42*100</f>
        <v>11.038893606103736</v>
      </c>
      <c r="K6" s="53"/>
      <c r="L6" s="54"/>
      <c r="M6" s="87"/>
      <c r="N6" s="87"/>
      <c r="O6" s="87"/>
      <c r="P6" s="54"/>
      <c r="Q6" s="55"/>
      <c r="S6" s="91"/>
      <c r="T6" s="91"/>
      <c r="U6" s="91"/>
      <c r="V6" s="91"/>
      <c r="W6" s="91"/>
      <c r="X6" s="91"/>
      <c r="Y6" s="91"/>
      <c r="Z6" s="91"/>
      <c r="AA6" s="91"/>
      <c r="AB6" s="91"/>
      <c r="AC6" s="91"/>
    </row>
    <row r="7" spans="1:29" ht="15" customHeight="1" x14ac:dyDescent="0.25">
      <c r="A7" s="266"/>
      <c r="B7" s="227" t="s">
        <v>27</v>
      </c>
      <c r="C7" s="79">
        <v>903</v>
      </c>
      <c r="D7" s="5">
        <v>4175</v>
      </c>
      <c r="E7" s="5">
        <f>SUM(C7:D7)</f>
        <v>5078</v>
      </c>
      <c r="F7" s="6">
        <f>E7/E43*100</f>
        <v>18.964036299809539</v>
      </c>
      <c r="G7" s="79">
        <v>2043</v>
      </c>
      <c r="H7" s="5">
        <v>17748</v>
      </c>
      <c r="I7" s="5">
        <f>SUM(G7:H7)</f>
        <v>19791</v>
      </c>
      <c r="J7" s="68">
        <f>I7/I43*100</f>
        <v>11.053769206280055</v>
      </c>
      <c r="K7" s="56"/>
      <c r="L7" s="81"/>
      <c r="Q7" s="57"/>
      <c r="S7" s="91"/>
      <c r="T7" s="91"/>
      <c r="U7" s="91"/>
      <c r="V7" s="91"/>
      <c r="W7" s="91"/>
      <c r="X7" s="91"/>
      <c r="Y7" s="91"/>
      <c r="Z7" s="91"/>
      <c r="AA7" s="91"/>
      <c r="AB7" s="91"/>
      <c r="AC7" s="91"/>
    </row>
    <row r="8" spans="1:29" ht="15" customHeight="1" x14ac:dyDescent="0.25">
      <c r="A8" s="266"/>
      <c r="B8" s="227" t="s">
        <v>25</v>
      </c>
      <c r="C8" s="79">
        <v>758</v>
      </c>
      <c r="D8" s="5">
        <v>3463</v>
      </c>
      <c r="E8" s="5">
        <f>SUM(C8:D8)</f>
        <v>4221</v>
      </c>
      <c r="F8" s="6">
        <f>E8/E44*100</f>
        <v>20.033222591362126</v>
      </c>
      <c r="G8" s="79">
        <v>1668</v>
      </c>
      <c r="H8" s="5">
        <v>15029</v>
      </c>
      <c r="I8" s="5">
        <f>SUM(G8:H8)</f>
        <v>16697</v>
      </c>
      <c r="J8" s="68">
        <f>I8/I44*100</f>
        <v>12.66872538828653</v>
      </c>
      <c r="K8" s="56"/>
      <c r="L8" s="81"/>
      <c r="Q8" s="57"/>
      <c r="S8" s="91"/>
      <c r="T8" s="91"/>
      <c r="U8" s="91"/>
      <c r="V8" s="91"/>
      <c r="W8" s="91"/>
      <c r="X8" s="91"/>
      <c r="Y8" s="91"/>
      <c r="Z8" s="91"/>
      <c r="AA8" s="91"/>
      <c r="AB8" s="91"/>
      <c r="AC8" s="91"/>
    </row>
    <row r="9" spans="1:29" ht="15" customHeight="1" x14ac:dyDescent="0.25">
      <c r="A9" s="266"/>
      <c r="B9" s="227" t="s">
        <v>30</v>
      </c>
      <c r="C9" s="8">
        <f>C6/C7*100</f>
        <v>60.575858250276859</v>
      </c>
      <c r="D9" s="7">
        <f>D6/D7*100</f>
        <v>94.371257485029929</v>
      </c>
      <c r="E9" s="7">
        <f>E6/E7*100</f>
        <v>88.361559669161082</v>
      </c>
      <c r="F9" s="6"/>
      <c r="G9" s="8">
        <f>G6/G7*100</f>
        <v>61.625061184532548</v>
      </c>
      <c r="H9" s="7">
        <f>H6/H7*100</f>
        <v>94.726166328600399</v>
      </c>
      <c r="I9" s="7">
        <f>I6/I7*100</f>
        <v>91.309180940831695</v>
      </c>
      <c r="J9" s="68"/>
      <c r="K9" s="56"/>
      <c r="L9" s="81"/>
      <c r="Q9" s="57"/>
      <c r="S9" s="91"/>
      <c r="T9" s="91"/>
      <c r="U9" s="91"/>
      <c r="V9" s="91"/>
      <c r="W9" s="91"/>
      <c r="X9" s="91"/>
      <c r="Y9" s="91"/>
      <c r="Z9" s="91"/>
      <c r="AA9" s="91"/>
      <c r="AB9" s="91"/>
      <c r="AC9" s="91"/>
    </row>
    <row r="10" spans="1:29" ht="15" customHeight="1" x14ac:dyDescent="0.25">
      <c r="A10" s="266"/>
      <c r="B10" s="227" t="s">
        <v>31</v>
      </c>
      <c r="C10" s="8">
        <f>C6/C8*100</f>
        <v>72.163588390501317</v>
      </c>
      <c r="D10" s="7">
        <f>D6/D8*100</f>
        <v>113.77418423332371</v>
      </c>
      <c r="E10" s="7">
        <f>E6/E8*100</f>
        <v>106.30182421227197</v>
      </c>
      <c r="F10" s="6"/>
      <c r="G10" s="8">
        <f>G6/G8*100</f>
        <v>75.479616306954426</v>
      </c>
      <c r="H10" s="7">
        <f>H6/H8*100</f>
        <v>111.86373012176458</v>
      </c>
      <c r="I10" s="7">
        <f>I6/I8*100</f>
        <v>108.22902317781637</v>
      </c>
      <c r="J10" s="68"/>
      <c r="K10" s="56"/>
      <c r="L10" s="81"/>
      <c r="M10" s="81"/>
      <c r="N10" s="81"/>
      <c r="O10" s="81"/>
      <c r="Q10" s="57"/>
      <c r="S10" s="91"/>
      <c r="T10" s="91"/>
      <c r="U10" s="91"/>
      <c r="V10" s="91"/>
      <c r="W10" s="91"/>
      <c r="X10" s="91"/>
      <c r="Y10" s="91"/>
      <c r="Z10" s="91"/>
      <c r="AA10" s="91"/>
      <c r="AB10" s="91"/>
      <c r="AC10" s="91"/>
    </row>
    <row r="11" spans="1:29" ht="15" customHeight="1" thickBot="1" x14ac:dyDescent="0.3">
      <c r="A11" s="267"/>
      <c r="B11" s="228" t="s">
        <v>7</v>
      </c>
      <c r="C11" s="14">
        <f>C6/E6*100</f>
        <v>12.190773345219522</v>
      </c>
      <c r="D11" s="15">
        <f>D6/E6*100</f>
        <v>87.809226654780474</v>
      </c>
      <c r="E11" s="15">
        <f>SUM(C11:D11)</f>
        <v>100</v>
      </c>
      <c r="F11" s="16"/>
      <c r="G11" s="14">
        <f>G6/I6*100</f>
        <v>6.9669636434065625</v>
      </c>
      <c r="H11" s="15">
        <f>H6/I6*100</f>
        <v>93.033036356593442</v>
      </c>
      <c r="I11" s="15">
        <f>SUM(G11:H11)</f>
        <v>100</v>
      </c>
      <c r="J11" s="69"/>
      <c r="K11" s="56"/>
      <c r="Q11" s="57"/>
      <c r="S11" s="91"/>
      <c r="T11" s="91"/>
      <c r="U11" s="91"/>
      <c r="V11" s="91"/>
      <c r="W11" s="91"/>
      <c r="X11" s="91"/>
      <c r="Y11" s="91"/>
      <c r="Z11" s="91"/>
      <c r="AA11" s="91"/>
      <c r="AB11" s="91"/>
      <c r="AC11" s="91"/>
    </row>
    <row r="12" spans="1:29" ht="15" customHeight="1" x14ac:dyDescent="0.25">
      <c r="A12" s="268" t="s">
        <v>9</v>
      </c>
      <c r="B12" s="226" t="s">
        <v>29</v>
      </c>
      <c r="C12" s="78">
        <v>1495</v>
      </c>
      <c r="D12" s="30">
        <v>9786</v>
      </c>
      <c r="E12" s="30">
        <f>SUM(C12:D12)</f>
        <v>11281</v>
      </c>
      <c r="F12" s="31">
        <f>E12/E42*100</f>
        <v>46.955254942767951</v>
      </c>
      <c r="G12" s="78">
        <v>5904</v>
      </c>
      <c r="H12" s="30">
        <v>56605</v>
      </c>
      <c r="I12" s="30">
        <f>SUM(G12:H12)</f>
        <v>62509</v>
      </c>
      <c r="J12" s="70">
        <f>I12/I42*100</f>
        <v>38.184394910294863</v>
      </c>
      <c r="K12" s="56"/>
      <c r="M12" s="81" t="str">
        <f>A6</f>
        <v>HOTELI</v>
      </c>
      <c r="N12" s="81" t="str">
        <f>A12</f>
        <v>OBJEKTI U DOMAĆINSTVU</v>
      </c>
      <c r="O12" s="81" t="str">
        <f>A18</f>
        <v>OSTALI UGOSTITELJSKI OBJEKTI ZA SMJEŠTAJ</v>
      </c>
      <c r="P12" s="81" t="str">
        <f>A24</f>
        <v>KAMP</v>
      </c>
      <c r="Q12" s="57"/>
      <c r="S12" s="91"/>
      <c r="T12" s="91"/>
      <c r="U12" s="91"/>
      <c r="V12" s="91"/>
      <c r="W12" s="91"/>
      <c r="X12" s="91"/>
      <c r="Y12" s="91"/>
      <c r="Z12" s="91"/>
      <c r="AA12" s="91"/>
      <c r="AB12" s="91"/>
      <c r="AC12" s="91"/>
    </row>
    <row r="13" spans="1:29" ht="15" customHeight="1" x14ac:dyDescent="0.25">
      <c r="A13" s="268"/>
      <c r="B13" s="227" t="s">
        <v>27</v>
      </c>
      <c r="C13" s="79">
        <v>1586</v>
      </c>
      <c r="D13" s="5">
        <v>11302</v>
      </c>
      <c r="E13" s="5">
        <f>SUM(C13:D13)</f>
        <v>12888</v>
      </c>
      <c r="F13" s="6">
        <f>E13/E43*100</f>
        <v>48.13085857265564</v>
      </c>
      <c r="G13" s="79">
        <v>5910</v>
      </c>
      <c r="H13" s="5">
        <v>62278</v>
      </c>
      <c r="I13" s="5">
        <f>SUM(G13:H13)</f>
        <v>68188</v>
      </c>
      <c r="J13" s="68">
        <f>I13/I43*100</f>
        <v>38.084705908636472</v>
      </c>
      <c r="K13" s="56"/>
      <c r="L13" s="81" t="str">
        <f>B6</f>
        <v>2026.</v>
      </c>
      <c r="M13" s="92">
        <f>E6</f>
        <v>4487</v>
      </c>
      <c r="N13" s="92">
        <f>E12</f>
        <v>11281</v>
      </c>
      <c r="O13" s="92">
        <f>E18</f>
        <v>4419</v>
      </c>
      <c r="P13" s="1">
        <f>E24</f>
        <v>90</v>
      </c>
      <c r="Q13" s="57"/>
      <c r="S13" s="91"/>
      <c r="T13" s="91"/>
      <c r="U13" s="91"/>
      <c r="V13" s="91"/>
      <c r="W13" s="91"/>
      <c r="X13" s="91"/>
      <c r="Y13" s="91"/>
      <c r="Z13" s="91"/>
      <c r="AA13" s="91"/>
      <c r="AB13" s="91"/>
      <c r="AC13" s="91"/>
    </row>
    <row r="14" spans="1:29" ht="15" customHeight="1" x14ac:dyDescent="0.25">
      <c r="A14" s="268"/>
      <c r="B14" s="227" t="s">
        <v>25</v>
      </c>
      <c r="C14" s="79">
        <v>912</v>
      </c>
      <c r="D14" s="5">
        <v>9170</v>
      </c>
      <c r="E14" s="5">
        <f>C14+D14</f>
        <v>10082</v>
      </c>
      <c r="F14" s="6">
        <f>E14/E44*100</f>
        <v>47.8500237304224</v>
      </c>
      <c r="G14" s="79">
        <v>3540</v>
      </c>
      <c r="H14" s="5">
        <v>49900</v>
      </c>
      <c r="I14" s="5">
        <f>SUM(G14:H14)</f>
        <v>53440</v>
      </c>
      <c r="J14" s="68">
        <f>I14/I44*100</f>
        <v>40.547205171589638</v>
      </c>
      <c r="K14" s="56"/>
      <c r="L14" s="81" t="str">
        <f>B7</f>
        <v>2025.</v>
      </c>
      <c r="M14" s="92">
        <f>E7</f>
        <v>5078</v>
      </c>
      <c r="N14" s="92">
        <f>E13</f>
        <v>12888</v>
      </c>
      <c r="O14" s="93">
        <f>E19</f>
        <v>4525</v>
      </c>
      <c r="P14" s="1">
        <f>E25</f>
        <v>57</v>
      </c>
      <c r="Q14" s="57"/>
      <c r="S14" s="91"/>
      <c r="T14" s="91"/>
      <c r="U14" s="91"/>
      <c r="V14" s="91"/>
      <c r="W14" s="91"/>
      <c r="X14" s="91"/>
      <c r="Y14" s="91"/>
      <c r="Z14" s="91"/>
      <c r="AA14" s="91"/>
      <c r="AB14" s="91"/>
      <c r="AC14" s="91"/>
    </row>
    <row r="15" spans="1:29" ht="15" customHeight="1" x14ac:dyDescent="0.25">
      <c r="A15" s="268"/>
      <c r="B15" s="227" t="s">
        <v>30</v>
      </c>
      <c r="C15" s="13">
        <f>C12/C13*100</f>
        <v>94.262295081967224</v>
      </c>
      <c r="D15" s="9">
        <f>D12/D13*11</f>
        <v>9.5245089364714204</v>
      </c>
      <c r="E15" s="9">
        <f>E12/E13*100</f>
        <v>87.5310366232154</v>
      </c>
      <c r="F15" s="6"/>
      <c r="G15" s="13">
        <f>G12/G13*100</f>
        <v>99.898477157360404</v>
      </c>
      <c r="H15" s="9">
        <f>H12/H13*100</f>
        <v>90.890844278878575</v>
      </c>
      <c r="I15" s="9">
        <f>I12/I13*100</f>
        <v>91.671555112336478</v>
      </c>
      <c r="J15" s="68"/>
      <c r="K15" s="56"/>
      <c r="L15" s="81" t="str">
        <f>B8</f>
        <v>2024.</v>
      </c>
      <c r="M15" s="92">
        <f>E8</f>
        <v>4221</v>
      </c>
      <c r="N15" s="92">
        <f>E14</f>
        <v>10082</v>
      </c>
      <c r="O15" s="93">
        <f>E20</f>
        <v>3427</v>
      </c>
      <c r="P15" s="1">
        <f>E26</f>
        <v>51</v>
      </c>
      <c r="Q15" s="57"/>
      <c r="S15" s="91"/>
      <c r="T15" s="91"/>
      <c r="U15" s="81"/>
      <c r="V15" s="81"/>
      <c r="W15" s="81"/>
      <c r="X15" s="81"/>
      <c r="Y15" s="81"/>
      <c r="Z15" s="81"/>
      <c r="AA15" s="81"/>
      <c r="AB15" s="91"/>
      <c r="AC15" s="91"/>
    </row>
    <row r="16" spans="1:29" ht="15" customHeight="1" x14ac:dyDescent="0.25">
      <c r="A16" s="268"/>
      <c r="B16" s="227" t="s">
        <v>31</v>
      </c>
      <c r="C16" s="13">
        <f>C12/C14*100</f>
        <v>163.92543859649123</v>
      </c>
      <c r="D16" s="9">
        <f>D12/D14*100</f>
        <v>106.71755725190839</v>
      </c>
      <c r="E16" s="9">
        <f>E12/E14*100</f>
        <v>111.89248165046617</v>
      </c>
      <c r="F16" s="6"/>
      <c r="G16" s="13">
        <f>G12/G14*100</f>
        <v>166.77966101694915</v>
      </c>
      <c r="H16" s="9">
        <f>H12/H14*100</f>
        <v>113.43687374749499</v>
      </c>
      <c r="I16" s="9">
        <f>I12/I14*100</f>
        <v>116.97043413173654</v>
      </c>
      <c r="J16" s="68"/>
      <c r="K16" s="56"/>
      <c r="Q16" s="57"/>
      <c r="S16" s="91"/>
      <c r="T16" s="91"/>
      <c r="U16" s="81"/>
      <c r="V16" s="92"/>
      <c r="W16" s="92"/>
      <c r="X16" s="215"/>
      <c r="Y16" s="216"/>
      <c r="Z16" s="92"/>
      <c r="AA16" s="215"/>
      <c r="AB16" s="91"/>
      <c r="AC16" s="91"/>
    </row>
    <row r="17" spans="1:29" ht="15" customHeight="1" thickBot="1" x14ac:dyDescent="0.3">
      <c r="A17" s="268"/>
      <c r="B17" s="229" t="s">
        <v>7</v>
      </c>
      <c r="C17" s="10">
        <f>C12/E12*100</f>
        <v>13.252371243684072</v>
      </c>
      <c r="D17" s="11">
        <f>D12/E12*100</f>
        <v>86.747628756315933</v>
      </c>
      <c r="E17" s="11">
        <f>SUM(C17:D17)</f>
        <v>100</v>
      </c>
      <c r="F17" s="12"/>
      <c r="G17" s="10">
        <f>G12/I12*100</f>
        <v>9.445039914252348</v>
      </c>
      <c r="H17" s="11">
        <f>H12/I12*100</f>
        <v>90.554960085747652</v>
      </c>
      <c r="I17" s="11">
        <f>SUM(G17:H17)</f>
        <v>100</v>
      </c>
      <c r="J17" s="71"/>
      <c r="K17" s="56"/>
      <c r="Q17" s="57"/>
      <c r="S17" s="91"/>
      <c r="T17" s="91"/>
      <c r="U17" s="81"/>
      <c r="V17" s="92"/>
      <c r="W17" s="92"/>
      <c r="X17" s="217"/>
      <c r="Y17" s="216"/>
      <c r="Z17" s="92"/>
      <c r="AA17" s="217"/>
      <c r="AB17" s="91"/>
      <c r="AC17" s="91"/>
    </row>
    <row r="18" spans="1:29" ht="15" customHeight="1" thickBot="1" x14ac:dyDescent="0.3">
      <c r="A18" s="269" t="s">
        <v>10</v>
      </c>
      <c r="B18" s="226" t="s">
        <v>29</v>
      </c>
      <c r="C18" s="75">
        <v>588</v>
      </c>
      <c r="D18" s="27">
        <v>3831</v>
      </c>
      <c r="E18" s="27">
        <f>C18+D18</f>
        <v>4419</v>
      </c>
      <c r="F18" s="28">
        <f>E18/E42*100</f>
        <v>18.393340270551509</v>
      </c>
      <c r="G18" s="75">
        <v>1996</v>
      </c>
      <c r="H18" s="27">
        <v>18475</v>
      </c>
      <c r="I18" s="27">
        <f>G18+H18</f>
        <v>20471</v>
      </c>
      <c r="J18" s="67">
        <f>I18/I42*100</f>
        <v>12.504963256629384</v>
      </c>
      <c r="K18" s="58"/>
      <c r="L18" s="59"/>
      <c r="M18" s="59"/>
      <c r="N18" s="59"/>
      <c r="O18" s="59"/>
      <c r="P18" s="59"/>
      <c r="Q18" s="60"/>
      <c r="S18" s="91"/>
      <c r="T18" s="91"/>
      <c r="U18" s="81"/>
      <c r="V18" s="81"/>
      <c r="W18" s="81"/>
      <c r="X18" s="217"/>
      <c r="Y18" s="218"/>
      <c r="Z18" s="81"/>
      <c r="AA18" s="217"/>
      <c r="AB18" s="91"/>
      <c r="AC18" s="91"/>
    </row>
    <row r="19" spans="1:29" ht="15" customHeight="1" x14ac:dyDescent="0.25">
      <c r="A19" s="270"/>
      <c r="B19" s="227" t="s">
        <v>27</v>
      </c>
      <c r="C19" s="79">
        <v>403</v>
      </c>
      <c r="D19" s="5">
        <v>4122</v>
      </c>
      <c r="E19" s="5">
        <f>SUM(C19:D19)</f>
        <v>4525</v>
      </c>
      <c r="F19" s="6">
        <f>E19/E43*100</f>
        <v>16.898831086380103</v>
      </c>
      <c r="G19" s="79">
        <v>1417</v>
      </c>
      <c r="H19" s="5">
        <v>19802</v>
      </c>
      <c r="I19" s="5">
        <f>SUM(G19:H19)</f>
        <v>21219</v>
      </c>
      <c r="J19" s="68">
        <f>I19/I43*100</f>
        <v>11.851342973475646</v>
      </c>
      <c r="K19" s="56"/>
      <c r="Q19" s="57"/>
      <c r="S19" s="91"/>
      <c r="T19" s="91"/>
      <c r="U19" s="81"/>
      <c r="V19" s="92"/>
      <c r="W19" s="92"/>
      <c r="X19" s="217"/>
      <c r="Y19" s="216"/>
      <c r="Z19" s="92"/>
      <c r="AA19" s="81"/>
      <c r="AB19" s="91"/>
      <c r="AC19" s="91"/>
    </row>
    <row r="20" spans="1:29" ht="15" customHeight="1" x14ac:dyDescent="0.25">
      <c r="A20" s="270"/>
      <c r="B20" s="227" t="s">
        <v>25</v>
      </c>
      <c r="C20" s="79">
        <v>416</v>
      </c>
      <c r="D20" s="5">
        <v>3011</v>
      </c>
      <c r="E20" s="5">
        <f>C20+D20</f>
        <v>3427</v>
      </c>
      <c r="F20" s="6">
        <f>E20/E44*100</f>
        <v>16.264831514000949</v>
      </c>
      <c r="G20" s="79">
        <v>1324</v>
      </c>
      <c r="H20" s="5">
        <v>14633</v>
      </c>
      <c r="I20" s="5">
        <f>G20+H20</f>
        <v>15957</v>
      </c>
      <c r="J20" s="68">
        <f>I20/I44*100</f>
        <v>12.107255855596106</v>
      </c>
      <c r="K20" s="56"/>
      <c r="Q20" s="57"/>
      <c r="S20" s="91"/>
      <c r="T20" s="91"/>
      <c r="U20" s="91"/>
      <c r="V20" s="91"/>
      <c r="W20" s="91"/>
      <c r="X20" s="91"/>
      <c r="Y20" s="91"/>
      <c r="Z20" s="91"/>
      <c r="AA20" s="91"/>
      <c r="AB20" s="91"/>
      <c r="AC20" s="91"/>
    </row>
    <row r="21" spans="1:29" ht="15" customHeight="1" x14ac:dyDescent="0.25">
      <c r="A21" s="270"/>
      <c r="B21" s="227" t="s">
        <v>30</v>
      </c>
      <c r="C21" s="13">
        <f>C18/C19*100</f>
        <v>145.90570719602977</v>
      </c>
      <c r="D21" s="9">
        <f>D18/D19*100</f>
        <v>92.940320232896653</v>
      </c>
      <c r="E21" s="9">
        <f>E18/E19*100</f>
        <v>97.657458563535911</v>
      </c>
      <c r="F21" s="6"/>
      <c r="G21" s="13">
        <f>G18/G19*100</f>
        <v>140.86097388849683</v>
      </c>
      <c r="H21" s="9">
        <f>H18/H19*100</f>
        <v>93.29865670134329</v>
      </c>
      <c r="I21" s="9">
        <f>I18/I19*100</f>
        <v>96.474857439087614</v>
      </c>
      <c r="J21" s="68"/>
      <c r="K21" s="56"/>
      <c r="Q21" s="57"/>
      <c r="S21" s="91"/>
      <c r="T21" s="91"/>
      <c r="U21" s="91"/>
      <c r="V21" s="91"/>
      <c r="W21" s="91"/>
      <c r="X21" s="91"/>
      <c r="Y21" s="91"/>
      <c r="Z21" s="91"/>
      <c r="AA21" s="91"/>
      <c r="AB21" s="91"/>
      <c r="AC21" s="91"/>
    </row>
    <row r="22" spans="1:29" ht="15" customHeight="1" x14ac:dyDescent="0.25">
      <c r="A22" s="270"/>
      <c r="B22" s="227" t="s">
        <v>31</v>
      </c>
      <c r="C22" s="238">
        <f>C18/C20*100</f>
        <v>141.34615384615387</v>
      </c>
      <c r="D22" s="225">
        <f>D18/D20*100</f>
        <v>127.23347725008303</v>
      </c>
      <c r="E22" s="9">
        <f>E18/E20*100</f>
        <v>128.94660052524074</v>
      </c>
      <c r="F22" s="6"/>
      <c r="G22" s="13">
        <f>G18/G20*100</f>
        <v>150.75528700906344</v>
      </c>
      <c r="H22" s="9">
        <f>H18/H20*100</f>
        <v>126.25572336499692</v>
      </c>
      <c r="I22" s="9">
        <f>I18/I20*100</f>
        <v>128.28852541204486</v>
      </c>
      <c r="J22" s="68"/>
      <c r="K22" s="56"/>
      <c r="Q22" s="57"/>
      <c r="S22" s="91"/>
      <c r="T22" s="91"/>
      <c r="U22" s="91"/>
      <c r="V22" s="91"/>
      <c r="W22" s="91"/>
      <c r="X22" s="91"/>
      <c r="Y22" s="91"/>
      <c r="Z22" s="91"/>
      <c r="AA22" s="91"/>
      <c r="AB22" s="91"/>
      <c r="AC22" s="91"/>
    </row>
    <row r="23" spans="1:29" ht="15" customHeight="1" thickBot="1" x14ac:dyDescent="0.3">
      <c r="A23" s="271"/>
      <c r="B23" s="228" t="s">
        <v>7</v>
      </c>
      <c r="C23" s="14">
        <f>C18/E18*100</f>
        <v>13.306177868295995</v>
      </c>
      <c r="D23" s="15">
        <f>D18/E18*100</f>
        <v>86.693822131703996</v>
      </c>
      <c r="E23" s="15">
        <f>SUM(C23:D23)</f>
        <v>99.999999999999986</v>
      </c>
      <c r="F23" s="16"/>
      <c r="G23" s="14">
        <f>G18/I18*100</f>
        <v>9.7503785843388204</v>
      </c>
      <c r="H23" s="15">
        <f>H18/I18*100</f>
        <v>90.249621415661181</v>
      </c>
      <c r="I23" s="15">
        <f>SUM(G23:H23)</f>
        <v>100</v>
      </c>
      <c r="J23" s="69"/>
      <c r="K23" s="56"/>
      <c r="Q23" s="57"/>
      <c r="S23" s="91"/>
      <c r="T23" s="91"/>
      <c r="U23" s="91"/>
      <c r="V23" s="91"/>
      <c r="W23" s="91"/>
      <c r="X23" s="91"/>
      <c r="Y23" s="91"/>
      <c r="Z23" s="91"/>
      <c r="AA23" s="91"/>
      <c r="AB23" s="91"/>
      <c r="AC23" s="91"/>
    </row>
    <row r="24" spans="1:29" ht="15" customHeight="1" x14ac:dyDescent="0.25">
      <c r="A24" s="272" t="s">
        <v>26</v>
      </c>
      <c r="B24" s="226" t="s">
        <v>29</v>
      </c>
      <c r="C24" s="78">
        <v>0</v>
      </c>
      <c r="D24" s="30">
        <v>90</v>
      </c>
      <c r="E24" s="29">
        <f>SUM(C24:D24)</f>
        <v>90</v>
      </c>
      <c r="F24" s="31">
        <f>E24/E42*100</f>
        <v>0.37460978147762747</v>
      </c>
      <c r="G24" s="78">
        <v>0</v>
      </c>
      <c r="H24" s="30">
        <v>456</v>
      </c>
      <c r="I24" s="30">
        <f>SUM(G24:H24)</f>
        <v>456</v>
      </c>
      <c r="J24" s="70">
        <f>I24/I42*100</f>
        <v>0.27855323359987294</v>
      </c>
      <c r="K24" s="56"/>
      <c r="M24" s="81" t="str">
        <f>B6</f>
        <v>2026.</v>
      </c>
      <c r="N24" s="81" t="str">
        <f>B7</f>
        <v>2025.</v>
      </c>
      <c r="O24" s="81" t="str">
        <f>B8</f>
        <v>2024.</v>
      </c>
      <c r="Q24" s="57"/>
      <c r="S24" s="91"/>
      <c r="T24" s="91"/>
      <c r="U24" s="91"/>
      <c r="V24" s="91"/>
      <c r="W24" s="91"/>
      <c r="X24" s="91"/>
      <c r="Y24" s="91"/>
      <c r="Z24" s="91"/>
      <c r="AA24" s="91"/>
      <c r="AB24" s="91"/>
      <c r="AC24" s="91"/>
    </row>
    <row r="25" spans="1:29" ht="15" customHeight="1" x14ac:dyDescent="0.25">
      <c r="A25" s="272"/>
      <c r="B25" s="227" t="s">
        <v>27</v>
      </c>
      <c r="C25" s="79">
        <v>0</v>
      </c>
      <c r="D25" s="5">
        <v>57</v>
      </c>
      <c r="E25" s="5">
        <f>SUM(C25:D25)</f>
        <v>57</v>
      </c>
      <c r="F25" s="6">
        <f>E25/E43*100</f>
        <v>0.21286925346379357</v>
      </c>
      <c r="G25" s="79">
        <v>0</v>
      </c>
      <c r="H25" s="5">
        <v>403</v>
      </c>
      <c r="I25" s="5">
        <f>SUM(G25:H25)</f>
        <v>403</v>
      </c>
      <c r="J25" s="68">
        <f>I25/I43*100</f>
        <v>0.22508559396346131</v>
      </c>
      <c r="K25" s="56"/>
      <c r="L25" s="81" t="s">
        <v>11</v>
      </c>
      <c r="M25" s="81">
        <f>I24</f>
        <v>456</v>
      </c>
      <c r="N25" s="81">
        <f>I25</f>
        <v>403</v>
      </c>
      <c r="O25" s="81">
        <f>I26</f>
        <v>332</v>
      </c>
      <c r="Q25" s="57"/>
      <c r="S25" s="91"/>
      <c r="T25" s="91"/>
      <c r="U25" s="91"/>
      <c r="V25" s="91"/>
      <c r="W25" s="91"/>
      <c r="X25" s="91"/>
      <c r="Y25" s="91"/>
      <c r="Z25" s="91"/>
      <c r="AA25" s="91"/>
      <c r="AB25" s="91"/>
      <c r="AC25" s="91"/>
    </row>
    <row r="26" spans="1:29" ht="15" customHeight="1" x14ac:dyDescent="0.25">
      <c r="A26" s="272"/>
      <c r="B26" s="227" t="s">
        <v>25</v>
      </c>
      <c r="C26" s="79">
        <v>0</v>
      </c>
      <c r="D26" s="5">
        <v>51</v>
      </c>
      <c r="E26" s="5">
        <f>SUM(C26:D26)</f>
        <v>51</v>
      </c>
      <c r="F26" s="6">
        <f>E26/E44*100</f>
        <v>0.2420503084954912</v>
      </c>
      <c r="G26" s="79">
        <v>0</v>
      </c>
      <c r="H26" s="5">
        <v>332</v>
      </c>
      <c r="I26" s="4">
        <f>SUM(G26:H26)</f>
        <v>332</v>
      </c>
      <c r="J26" s="68">
        <f>I26/I44*100</f>
        <v>0.25190254709894766</v>
      </c>
      <c r="K26" s="56"/>
      <c r="L26" s="81" t="str">
        <f>A18</f>
        <v>OSTALI UGOSTITELJSKI OBJEKTI ZA SMJEŠTAJ</v>
      </c>
      <c r="M26" s="93">
        <f>I18</f>
        <v>20471</v>
      </c>
      <c r="N26" s="93">
        <f>I19</f>
        <v>21219</v>
      </c>
      <c r="O26" s="93">
        <f>I20</f>
        <v>15957</v>
      </c>
      <c r="Q26" s="57"/>
      <c r="S26" s="91"/>
      <c r="T26" s="91"/>
      <c r="U26" s="91"/>
      <c r="V26" s="91"/>
      <c r="W26" s="91"/>
      <c r="X26" s="91"/>
      <c r="Y26" s="91"/>
      <c r="Z26" s="91"/>
      <c r="AA26" s="91"/>
      <c r="AB26" s="91"/>
      <c r="AC26" s="91"/>
    </row>
    <row r="27" spans="1:29" ht="15" customHeight="1" x14ac:dyDescent="0.25">
      <c r="A27" s="272"/>
      <c r="B27" s="227" t="s">
        <v>30</v>
      </c>
      <c r="C27" s="13" t="e">
        <f>C24/C25*100</f>
        <v>#DIV/0!</v>
      </c>
      <c r="D27" s="9">
        <f>D24/D25*100</f>
        <v>157.89473684210526</v>
      </c>
      <c r="E27" s="9">
        <f>E24/E25*100</f>
        <v>157.89473684210526</v>
      </c>
      <c r="F27" s="6"/>
      <c r="G27" s="13" t="e">
        <f>G24/G25*100</f>
        <v>#DIV/0!</v>
      </c>
      <c r="H27" s="9">
        <f>H24/H25*100</f>
        <v>113.151364764268</v>
      </c>
      <c r="I27" s="5">
        <f>I24/I25*100</f>
        <v>113.151364764268</v>
      </c>
      <c r="J27" s="68"/>
      <c r="K27" s="56"/>
      <c r="L27" s="81" t="s">
        <v>9</v>
      </c>
      <c r="M27" s="93">
        <f>I12</f>
        <v>62509</v>
      </c>
      <c r="N27" s="93">
        <f>I13</f>
        <v>68188</v>
      </c>
      <c r="O27" s="93">
        <f>I14</f>
        <v>53440</v>
      </c>
      <c r="Q27" s="57"/>
      <c r="S27" s="91"/>
      <c r="T27" s="91"/>
      <c r="U27" s="91"/>
      <c r="V27" s="91"/>
      <c r="W27" s="91"/>
      <c r="X27" s="91"/>
      <c r="Y27" s="91"/>
      <c r="Z27" s="91"/>
      <c r="AA27" s="91"/>
      <c r="AB27" s="91"/>
      <c r="AC27" s="91"/>
    </row>
    <row r="28" spans="1:29" ht="15" customHeight="1" x14ac:dyDescent="0.25">
      <c r="A28" s="272"/>
      <c r="B28" s="227" t="s">
        <v>31</v>
      </c>
      <c r="C28" s="13" t="e">
        <f>C24/C26*100</f>
        <v>#DIV/0!</v>
      </c>
      <c r="D28" s="9">
        <f>D24/D26*100</f>
        <v>176.47058823529412</v>
      </c>
      <c r="E28" s="9">
        <f>E24/E26*100</f>
        <v>176.47058823529412</v>
      </c>
      <c r="F28" s="6"/>
      <c r="G28" s="13" t="e">
        <f>G24/G26*100</f>
        <v>#DIV/0!</v>
      </c>
      <c r="H28" s="9">
        <f>H24/H26*100</f>
        <v>137.34939759036143</v>
      </c>
      <c r="I28" s="9">
        <f>I24/I26*100</f>
        <v>137.34939759036143</v>
      </c>
      <c r="J28" s="68"/>
      <c r="K28" s="56"/>
      <c r="L28" s="81" t="s">
        <v>8</v>
      </c>
      <c r="M28" s="93">
        <f>I6</f>
        <v>18071</v>
      </c>
      <c r="N28" s="93">
        <f>I7</f>
        <v>19791</v>
      </c>
      <c r="O28" s="93">
        <f>I8</f>
        <v>16697</v>
      </c>
      <c r="Q28" s="57"/>
      <c r="S28" s="91"/>
      <c r="T28" s="91"/>
      <c r="U28" s="91"/>
      <c r="V28" s="91"/>
      <c r="W28" s="91"/>
      <c r="X28" s="91"/>
      <c r="Y28" s="91"/>
      <c r="Z28" s="91"/>
      <c r="AA28" s="91"/>
      <c r="AB28" s="91"/>
      <c r="AC28" s="91"/>
    </row>
    <row r="29" spans="1:29" ht="15" customHeight="1" thickBot="1" x14ac:dyDescent="0.3">
      <c r="A29" s="272"/>
      <c r="B29" s="229" t="s">
        <v>7</v>
      </c>
      <c r="C29" s="10">
        <f>C24/E24*100</f>
        <v>0</v>
      </c>
      <c r="D29" s="11">
        <f>D24/E24*100</f>
        <v>100</v>
      </c>
      <c r="E29" s="11">
        <f>SUM(C29:D29)</f>
        <v>100</v>
      </c>
      <c r="F29" s="12"/>
      <c r="G29" s="10">
        <f>G24/I24*100</f>
        <v>0</v>
      </c>
      <c r="H29" s="11">
        <f>H24/I24*100</f>
        <v>100</v>
      </c>
      <c r="I29" s="11">
        <f>SUM(G29:H29)</f>
        <v>100</v>
      </c>
      <c r="J29" s="71"/>
      <c r="K29" s="56"/>
      <c r="Q29" s="57"/>
      <c r="S29" s="91"/>
      <c r="T29" s="91"/>
      <c r="U29" s="91"/>
      <c r="V29" s="91"/>
      <c r="W29" s="91"/>
      <c r="X29" s="91"/>
      <c r="Y29" s="91"/>
      <c r="Z29" s="91"/>
      <c r="AA29" s="91"/>
      <c r="AB29" s="91"/>
      <c r="AC29" s="91"/>
    </row>
    <row r="30" spans="1:29" ht="15" customHeight="1" x14ac:dyDescent="0.25">
      <c r="A30" s="247" t="s">
        <v>12</v>
      </c>
      <c r="B30" s="230" t="s">
        <v>29</v>
      </c>
      <c r="C30" s="75">
        <f t="shared" ref="C30:J32" si="0">C6+C12+C18+C24</f>
        <v>2630</v>
      </c>
      <c r="D30" s="27">
        <f t="shared" si="0"/>
        <v>17647</v>
      </c>
      <c r="E30" s="27">
        <f t="shared" si="0"/>
        <v>20277</v>
      </c>
      <c r="F30" s="28">
        <f t="shared" si="0"/>
        <v>84.399583766909473</v>
      </c>
      <c r="G30" s="75">
        <f t="shared" si="0"/>
        <v>9159</v>
      </c>
      <c r="H30" s="27">
        <f t="shared" si="0"/>
        <v>92348</v>
      </c>
      <c r="I30" s="27">
        <f>I6+I12+I18+I24</f>
        <v>101507</v>
      </c>
      <c r="J30" s="67">
        <f t="shared" si="0"/>
        <v>62.00680500662785</v>
      </c>
      <c r="K30" s="56"/>
      <c r="Q30" s="57"/>
      <c r="S30" s="91"/>
      <c r="T30" s="91"/>
      <c r="U30" s="91"/>
      <c r="V30" s="91"/>
      <c r="W30" s="91"/>
      <c r="X30" s="91"/>
      <c r="Y30" s="91"/>
      <c r="Z30" s="91"/>
      <c r="AA30" s="91"/>
      <c r="AB30" s="91"/>
      <c r="AC30" s="91"/>
    </row>
    <row r="31" spans="1:29" ht="15" customHeight="1" x14ac:dyDescent="0.25">
      <c r="A31" s="248"/>
      <c r="B31" s="231" t="s">
        <v>27</v>
      </c>
      <c r="C31" s="77">
        <f t="shared" si="0"/>
        <v>2892</v>
      </c>
      <c r="D31" s="42">
        <f t="shared" si="0"/>
        <v>19656</v>
      </c>
      <c r="E31" s="42">
        <f t="shared" si="0"/>
        <v>22548</v>
      </c>
      <c r="F31" s="43">
        <f t="shared" si="0"/>
        <v>84.206595212309068</v>
      </c>
      <c r="G31" s="77">
        <f t="shared" si="0"/>
        <v>9370</v>
      </c>
      <c r="H31" s="42">
        <f t="shared" si="0"/>
        <v>100231</v>
      </c>
      <c r="I31" s="42">
        <f t="shared" si="0"/>
        <v>109601</v>
      </c>
      <c r="J31" s="72">
        <f t="shared" si="0"/>
        <v>61.21490368235564</v>
      </c>
      <c r="K31" s="64"/>
      <c r="L31" s="65"/>
      <c r="M31" s="65"/>
      <c r="N31" s="65"/>
      <c r="O31" s="65"/>
      <c r="P31" s="65"/>
      <c r="Q31" s="66"/>
      <c r="S31" s="91"/>
      <c r="T31" s="91"/>
      <c r="U31" s="91"/>
      <c r="V31" s="91"/>
      <c r="W31" s="91"/>
      <c r="X31" s="91"/>
      <c r="Y31" s="91"/>
      <c r="Z31" s="91"/>
      <c r="AA31" s="91"/>
      <c r="AB31" s="91"/>
      <c r="AC31" s="91"/>
    </row>
    <row r="32" spans="1:29" ht="15" customHeight="1" x14ac:dyDescent="0.25">
      <c r="A32" s="248"/>
      <c r="B32" s="231" t="s">
        <v>25</v>
      </c>
      <c r="C32" s="77">
        <f t="shared" si="0"/>
        <v>2086</v>
      </c>
      <c r="D32" s="42">
        <f t="shared" si="0"/>
        <v>15695</v>
      </c>
      <c r="E32" s="42">
        <f t="shared" si="0"/>
        <v>17781</v>
      </c>
      <c r="F32" s="43">
        <f t="shared" si="0"/>
        <v>84.390128144280965</v>
      </c>
      <c r="G32" s="77">
        <f t="shared" si="0"/>
        <v>6532</v>
      </c>
      <c r="H32" s="42">
        <f t="shared" si="0"/>
        <v>79894</v>
      </c>
      <c r="I32" s="42">
        <f t="shared" si="0"/>
        <v>86426</v>
      </c>
      <c r="J32" s="72">
        <f t="shared" si="0"/>
        <v>65.575088962571229</v>
      </c>
      <c r="K32" s="64"/>
      <c r="L32" s="65"/>
      <c r="M32" s="65"/>
      <c r="N32" s="65"/>
      <c r="O32" s="65"/>
      <c r="P32" s="65"/>
      <c r="Q32" s="66"/>
      <c r="S32" s="91"/>
      <c r="T32" s="91"/>
      <c r="U32" s="91"/>
      <c r="V32" s="91"/>
      <c r="W32" s="91"/>
      <c r="X32" s="91"/>
      <c r="Y32" s="91"/>
      <c r="Z32" s="91"/>
      <c r="AA32" s="91"/>
      <c r="AB32" s="91"/>
      <c r="AC32" s="91"/>
    </row>
    <row r="33" spans="1:17" ht="15" customHeight="1" thickBot="1" x14ac:dyDescent="0.3">
      <c r="A33" s="248"/>
      <c r="B33" s="231" t="s">
        <v>30</v>
      </c>
      <c r="C33" s="45">
        <f>C30/C31*100</f>
        <v>90.940525587828489</v>
      </c>
      <c r="D33" s="44">
        <f>D30/D31*100</f>
        <v>89.779202279202281</v>
      </c>
      <c r="E33" s="44">
        <f>E30/E31*100</f>
        <v>89.928153273017557</v>
      </c>
      <c r="F33" s="43"/>
      <c r="G33" s="45">
        <f>G30/G31*100</f>
        <v>97.748132337246531</v>
      </c>
      <c r="H33" s="44">
        <f>H30/H31*100</f>
        <v>92.135167762468697</v>
      </c>
      <c r="I33" s="44">
        <f>I30/I31*100</f>
        <v>92.615030884754702</v>
      </c>
      <c r="J33" s="72"/>
      <c r="K33" s="61"/>
      <c r="L33" s="62"/>
      <c r="M33" s="62"/>
      <c r="N33" s="62"/>
      <c r="O33" s="62"/>
      <c r="P33" s="62"/>
      <c r="Q33" s="63"/>
    </row>
    <row r="34" spans="1:17" ht="15" customHeight="1" x14ac:dyDescent="0.25">
      <c r="A34" s="248"/>
      <c r="B34" s="231" t="s">
        <v>31</v>
      </c>
      <c r="C34" s="45">
        <f>C30/C32*100</f>
        <v>126.07861936720997</v>
      </c>
      <c r="D34" s="44">
        <f>D30/D32*100</f>
        <v>112.43708187320803</v>
      </c>
      <c r="E34" s="44">
        <f>E30/E32*100</f>
        <v>114.03745571115236</v>
      </c>
      <c r="F34" s="43"/>
      <c r="G34" s="45">
        <f>G30/G32*100</f>
        <v>140.21739130434781</v>
      </c>
      <c r="H34" s="44">
        <f>H30/H32*100</f>
        <v>115.5881543044534</v>
      </c>
      <c r="I34" s="44">
        <f>I30/I32*100</f>
        <v>117.44961007104344</v>
      </c>
      <c r="J34" s="43"/>
      <c r="K34" s="239" t="s">
        <v>20</v>
      </c>
      <c r="L34" s="240"/>
      <c r="M34" s="240"/>
      <c r="N34" s="240"/>
      <c r="O34" s="240"/>
      <c r="P34" s="240"/>
      <c r="Q34" s="241"/>
    </row>
    <row r="35" spans="1:17" ht="15" customHeight="1" thickBot="1" x14ac:dyDescent="0.3">
      <c r="A35" s="249"/>
      <c r="B35" s="232" t="s">
        <v>7</v>
      </c>
      <c r="C35" s="50">
        <f>C30/E30*100</f>
        <v>12.970360506978352</v>
      </c>
      <c r="D35" s="48">
        <f>D30/E30*100</f>
        <v>87.029639493021648</v>
      </c>
      <c r="E35" s="48">
        <f>SUM(C35:D35)</f>
        <v>100</v>
      </c>
      <c r="F35" s="49"/>
      <c r="G35" s="50">
        <f>G30/I30*100</f>
        <v>9.0230230427458196</v>
      </c>
      <c r="H35" s="48">
        <f>H30/I30*100</f>
        <v>90.97697695725418</v>
      </c>
      <c r="I35" s="48">
        <f>SUM(G35:H35)</f>
        <v>100</v>
      </c>
      <c r="J35" s="49"/>
      <c r="K35" s="242"/>
      <c r="L35" s="243"/>
      <c r="M35" s="243"/>
      <c r="N35" s="243"/>
      <c r="O35" s="243"/>
      <c r="P35" s="243"/>
      <c r="Q35" s="244"/>
    </row>
    <row r="36" spans="1:17" ht="15" customHeight="1" x14ac:dyDescent="0.25">
      <c r="A36" s="250" t="s">
        <v>13</v>
      </c>
      <c r="B36" s="226" t="s">
        <v>29</v>
      </c>
      <c r="C36" s="75">
        <v>1242</v>
      </c>
      <c r="D36" s="27">
        <v>2506</v>
      </c>
      <c r="E36" s="27">
        <f>SUM(C36:D36)</f>
        <v>3748</v>
      </c>
      <c r="F36" s="28">
        <f>E36/E42*100</f>
        <v>15.600416233090531</v>
      </c>
      <c r="G36" s="75">
        <v>19708</v>
      </c>
      <c r="H36" s="27">
        <v>42488</v>
      </c>
      <c r="I36" s="27">
        <f>G36+H36</f>
        <v>62196</v>
      </c>
      <c r="J36" s="28">
        <f>I36/I42*100</f>
        <v>37.993194993372143</v>
      </c>
      <c r="K36" s="56"/>
      <c r="Q36" s="57"/>
    </row>
    <row r="37" spans="1:17" ht="15" customHeight="1" x14ac:dyDescent="0.25">
      <c r="A37" s="251"/>
      <c r="B37" s="227" t="s">
        <v>27</v>
      </c>
      <c r="C37" s="76">
        <v>1363</v>
      </c>
      <c r="D37" s="22">
        <v>2866</v>
      </c>
      <c r="E37" s="158">
        <f>SUM(C37:D37)</f>
        <v>4229</v>
      </c>
      <c r="F37" s="23">
        <f>E37/E43*100</f>
        <v>15.793404787690928</v>
      </c>
      <c r="G37" s="76">
        <v>22177</v>
      </c>
      <c r="H37" s="22">
        <v>47265</v>
      </c>
      <c r="I37" s="22">
        <f>G37+H37</f>
        <v>69442</v>
      </c>
      <c r="J37" s="23">
        <f>I37/I43*100</f>
        <v>38.78509631764436</v>
      </c>
      <c r="K37" s="56"/>
      <c r="L37" s="81" t="s">
        <v>8</v>
      </c>
      <c r="M37" s="82">
        <f>J6</f>
        <v>11.038893606103736</v>
      </c>
      <c r="Q37" s="57"/>
    </row>
    <row r="38" spans="1:17" ht="15" customHeight="1" x14ac:dyDescent="0.25">
      <c r="A38" s="251"/>
      <c r="B38" s="227" t="s">
        <v>25</v>
      </c>
      <c r="C38" s="76">
        <v>1081</v>
      </c>
      <c r="D38" s="22">
        <v>2208</v>
      </c>
      <c r="E38" s="22">
        <f>SUM(C38:D38)</f>
        <v>3289</v>
      </c>
      <c r="F38" s="23">
        <f>E38/E44*100</f>
        <v>15.609871855719032</v>
      </c>
      <c r="G38" s="76">
        <v>15409</v>
      </c>
      <c r="H38" s="22">
        <v>29962</v>
      </c>
      <c r="I38" s="22">
        <f>G38+H38</f>
        <v>45371</v>
      </c>
      <c r="J38" s="23">
        <f>I38/I44*100</f>
        <v>34.424911037428771</v>
      </c>
      <c r="K38" s="56"/>
      <c r="L38" s="81" t="s">
        <v>9</v>
      </c>
      <c r="M38" s="82">
        <f>J12</f>
        <v>38.184394910294863</v>
      </c>
      <c r="Q38" s="57"/>
    </row>
    <row r="39" spans="1:17" ht="15" customHeight="1" x14ac:dyDescent="0.25">
      <c r="A39" s="251"/>
      <c r="B39" s="227" t="s">
        <v>30</v>
      </c>
      <c r="C39" s="25">
        <f>C36/C37*100</f>
        <v>91.122523844460744</v>
      </c>
      <c r="D39" s="24">
        <f>D36/D37*100</f>
        <v>87.438939288206569</v>
      </c>
      <c r="E39" s="219">
        <f>E36/E37*100</f>
        <v>88.626152754788365</v>
      </c>
      <c r="F39" s="23"/>
      <c r="G39" s="25">
        <f>G36/G37*100</f>
        <v>88.866844027596159</v>
      </c>
      <c r="H39" s="24">
        <f>H36/H37*100</f>
        <v>89.893155611975033</v>
      </c>
      <c r="I39" s="24">
        <f>I36/I37*100</f>
        <v>89.5653927018231</v>
      </c>
      <c r="J39" s="23"/>
      <c r="K39" s="56"/>
      <c r="L39" s="81" t="s">
        <v>10</v>
      </c>
      <c r="M39" s="82">
        <f>J18</f>
        <v>12.504963256629384</v>
      </c>
      <c r="Q39" s="57"/>
    </row>
    <row r="40" spans="1:17" ht="15" customHeight="1" x14ac:dyDescent="0.25">
      <c r="A40" s="251"/>
      <c r="B40" s="227" t="s">
        <v>31</v>
      </c>
      <c r="C40" s="25">
        <f>C36/C38*100</f>
        <v>114.89361702127661</v>
      </c>
      <c r="D40" s="219">
        <f>D36/D38*100</f>
        <v>113.49637681159422</v>
      </c>
      <c r="E40" s="24">
        <f>E36/E38*100</f>
        <v>113.95560960778353</v>
      </c>
      <c r="F40" s="23"/>
      <c r="G40" s="25">
        <f>G36/G38*100</f>
        <v>127.89927964176779</v>
      </c>
      <c r="H40" s="24">
        <f>H36/H38*100</f>
        <v>141.80628796475537</v>
      </c>
      <c r="I40" s="24">
        <f>I36/I38*100</f>
        <v>137.08315884595888</v>
      </c>
      <c r="J40" s="23"/>
      <c r="K40" s="56"/>
      <c r="L40" s="81" t="s">
        <v>11</v>
      </c>
      <c r="M40" s="82">
        <f>J24</f>
        <v>0.27855323359987294</v>
      </c>
      <c r="Q40" s="57"/>
    </row>
    <row r="41" spans="1:17" ht="15" customHeight="1" thickBot="1" x14ac:dyDescent="0.3">
      <c r="A41" s="252"/>
      <c r="B41" s="233" t="s">
        <v>7</v>
      </c>
      <c r="C41" s="47">
        <f>C36/E36*100</f>
        <v>33.13767342582711</v>
      </c>
      <c r="D41" s="46">
        <f>D36/E36*100</f>
        <v>66.862326574172897</v>
      </c>
      <c r="E41" s="46">
        <f>SUM(C41:D41)</f>
        <v>100</v>
      </c>
      <c r="F41" s="26"/>
      <c r="G41" s="47">
        <f>G36/I36*100</f>
        <v>31.686925204193194</v>
      </c>
      <c r="H41" s="46">
        <f>H36/I36*100</f>
        <v>68.313074795806799</v>
      </c>
      <c r="I41" s="46">
        <f>SUM(G41:H41)</f>
        <v>100</v>
      </c>
      <c r="J41" s="26"/>
      <c r="K41" s="56"/>
      <c r="L41" s="81" t="s">
        <v>21</v>
      </c>
      <c r="M41" s="82">
        <f>J36</f>
        <v>37.993194993372143</v>
      </c>
      <c r="Q41" s="57"/>
    </row>
    <row r="42" spans="1:17" ht="15" customHeight="1" x14ac:dyDescent="0.25">
      <c r="A42" s="263" t="s">
        <v>18</v>
      </c>
      <c r="B42" s="234" t="s">
        <v>29</v>
      </c>
      <c r="C42" s="73">
        <f t="shared" ref="C42:D44" si="1">C30+C36</f>
        <v>3872</v>
      </c>
      <c r="D42" s="51">
        <f t="shared" si="1"/>
        <v>20153</v>
      </c>
      <c r="E42" s="51">
        <f>SUM(C42:D42)</f>
        <v>24025</v>
      </c>
      <c r="F42" s="52">
        <f>F6+F12+F18+F24+F36</f>
        <v>100</v>
      </c>
      <c r="G42" s="73">
        <f>G30+G36</f>
        <v>28867</v>
      </c>
      <c r="H42" s="51">
        <f t="shared" ref="G42:H44" si="2">H30+H36</f>
        <v>134836</v>
      </c>
      <c r="I42" s="51">
        <f>SUM(G42:H42)</f>
        <v>163703</v>
      </c>
      <c r="J42" s="52">
        <f>J6+J12+J18+J24+J36</f>
        <v>100</v>
      </c>
      <c r="K42" s="56"/>
      <c r="Q42" s="57"/>
    </row>
    <row r="43" spans="1:17" ht="15" customHeight="1" x14ac:dyDescent="0.25">
      <c r="A43" s="263"/>
      <c r="B43" s="235" t="s">
        <v>27</v>
      </c>
      <c r="C43" s="74">
        <f t="shared" si="1"/>
        <v>4255</v>
      </c>
      <c r="D43" s="32">
        <f t="shared" si="1"/>
        <v>22522</v>
      </c>
      <c r="E43" s="32">
        <f>SUM(C43:D43)</f>
        <v>26777</v>
      </c>
      <c r="F43" s="33">
        <f>F31+F37</f>
        <v>100</v>
      </c>
      <c r="G43" s="74">
        <f t="shared" si="2"/>
        <v>31547</v>
      </c>
      <c r="H43" s="32">
        <f t="shared" si="2"/>
        <v>147496</v>
      </c>
      <c r="I43" s="32">
        <f>SUM(G43:H43)</f>
        <v>179043</v>
      </c>
      <c r="J43" s="33">
        <f>J7+J13+J19+J25+J37</f>
        <v>100</v>
      </c>
      <c r="K43" s="56"/>
      <c r="Q43" s="57"/>
    </row>
    <row r="44" spans="1:17" ht="15" customHeight="1" x14ac:dyDescent="0.25">
      <c r="A44" s="263"/>
      <c r="B44" s="235" t="s">
        <v>25</v>
      </c>
      <c r="C44" s="74">
        <f t="shared" si="1"/>
        <v>3167</v>
      </c>
      <c r="D44" s="32">
        <f t="shared" si="1"/>
        <v>17903</v>
      </c>
      <c r="E44" s="32">
        <f>SUM(C44:D44)</f>
        <v>21070</v>
      </c>
      <c r="F44" s="33">
        <f>F32+F38</f>
        <v>100</v>
      </c>
      <c r="G44" s="74">
        <f t="shared" si="2"/>
        <v>21941</v>
      </c>
      <c r="H44" s="32">
        <f t="shared" si="2"/>
        <v>109856</v>
      </c>
      <c r="I44" s="237">
        <f>SUM(G44:H44)</f>
        <v>131797</v>
      </c>
      <c r="J44" s="33">
        <f>J32+J38</f>
        <v>100</v>
      </c>
      <c r="K44" s="56"/>
      <c r="Q44" s="57"/>
    </row>
    <row r="45" spans="1:17" ht="15" customHeight="1" x14ac:dyDescent="0.25">
      <c r="A45" s="263"/>
      <c r="B45" s="235" t="s">
        <v>30</v>
      </c>
      <c r="C45" s="35">
        <f>C42/C43*100</f>
        <v>90.998824911868397</v>
      </c>
      <c r="D45" s="34">
        <f>D42/D43*100</f>
        <v>89.481395968386465</v>
      </c>
      <c r="E45" s="34">
        <f>E42/E43*100</f>
        <v>89.722523060835783</v>
      </c>
      <c r="F45" s="33"/>
      <c r="G45" s="35">
        <f>G42/G43*100</f>
        <v>91.504738960915461</v>
      </c>
      <c r="H45" s="34">
        <f>H42/H43*100</f>
        <v>91.416716385529099</v>
      </c>
      <c r="I45" s="34">
        <f>I42/I43*100</f>
        <v>91.432225778165019</v>
      </c>
      <c r="J45" s="33"/>
      <c r="K45" s="56"/>
      <c r="Q45" s="57"/>
    </row>
    <row r="46" spans="1:17" ht="15" customHeight="1" x14ac:dyDescent="0.25">
      <c r="A46" s="263"/>
      <c r="B46" s="235" t="s">
        <v>31</v>
      </c>
      <c r="C46" s="35">
        <f>C42/C44*100</f>
        <v>122.26081465108936</v>
      </c>
      <c r="D46" s="34">
        <f>D42/D44*100</f>
        <v>112.56772607942803</v>
      </c>
      <c r="E46" s="34">
        <f>E42/E44*100</f>
        <v>114.02467963929759</v>
      </c>
      <c r="F46" s="33"/>
      <c r="G46" s="35">
        <f>G42/G44*100</f>
        <v>131.56647372498975</v>
      </c>
      <c r="H46" s="34">
        <f>H42/H44*100</f>
        <v>122.73885814156715</v>
      </c>
      <c r="I46" s="34">
        <f>I42/I44*100</f>
        <v>124.20844177029826</v>
      </c>
      <c r="J46" s="33"/>
      <c r="K46" s="56"/>
      <c r="Q46" s="57"/>
    </row>
    <row r="47" spans="1:17" ht="15" customHeight="1" thickBot="1" x14ac:dyDescent="0.3">
      <c r="A47" s="264"/>
      <c r="B47" s="236" t="s">
        <v>7</v>
      </c>
      <c r="C47" s="38">
        <f>C42/E42*100</f>
        <v>16.116545265348595</v>
      </c>
      <c r="D47" s="36">
        <f>D42/E42*100</f>
        <v>83.883454734651409</v>
      </c>
      <c r="E47" s="36">
        <f>SUM(C47:D47)</f>
        <v>100</v>
      </c>
      <c r="F47" s="37"/>
      <c r="G47" s="38">
        <f>G42/I42*100</f>
        <v>17.633763584051607</v>
      </c>
      <c r="H47" s="36">
        <f>H42/I42*100</f>
        <v>82.366236415948393</v>
      </c>
      <c r="I47" s="36">
        <f>SUM(G47:H47)</f>
        <v>100</v>
      </c>
      <c r="J47" s="37"/>
      <c r="K47" s="58"/>
      <c r="L47" s="59"/>
      <c r="M47" s="59"/>
      <c r="N47" s="59"/>
      <c r="O47" s="59"/>
      <c r="P47" s="59"/>
      <c r="Q47" s="60"/>
    </row>
    <row r="48" spans="1:17" ht="15" customHeight="1" x14ac:dyDescent="0.25">
      <c r="A48" s="83"/>
      <c r="B48" s="84"/>
      <c r="C48" s="84"/>
      <c r="D48" s="84"/>
      <c r="E48" s="84"/>
      <c r="F48" s="84"/>
      <c r="G48" s="84"/>
      <c r="H48" s="84"/>
    </row>
    <row r="49" spans="1:17" ht="15" customHeight="1" x14ac:dyDescent="0.25">
      <c r="A49" s="85"/>
      <c r="B49" s="86"/>
      <c r="C49" s="86"/>
      <c r="D49" s="86"/>
      <c r="E49" s="86"/>
      <c r="F49" s="86"/>
      <c r="G49" s="86"/>
      <c r="H49" s="86"/>
      <c r="I49" s="86"/>
      <c r="J49" s="86"/>
      <c r="K49" s="86"/>
      <c r="L49" s="86"/>
      <c r="M49" s="86"/>
      <c r="N49" s="86"/>
      <c r="O49" s="86"/>
      <c r="P49" s="86"/>
      <c r="Q49" s="86"/>
    </row>
    <row r="50" spans="1:17" ht="15" customHeight="1" x14ac:dyDescent="0.25">
      <c r="A50" s="85"/>
      <c r="B50" s="86"/>
      <c r="C50" s="86"/>
      <c r="D50" s="86"/>
      <c r="E50" s="86"/>
      <c r="F50" s="86"/>
      <c r="G50" s="86"/>
      <c r="H50" s="86"/>
      <c r="I50" s="86"/>
      <c r="J50" s="86"/>
      <c r="K50" s="86"/>
      <c r="L50" s="86"/>
      <c r="M50" s="86"/>
      <c r="N50" s="86"/>
      <c r="O50" s="86"/>
      <c r="P50" s="86"/>
      <c r="Q50" s="86"/>
    </row>
    <row r="51" spans="1:17" ht="15" customHeight="1" x14ac:dyDescent="0.25">
      <c r="A51" s="85"/>
      <c r="B51" s="86"/>
      <c r="C51" s="86"/>
      <c r="D51" s="86"/>
      <c r="E51" s="86"/>
      <c r="F51" s="86"/>
      <c r="G51" s="86"/>
      <c r="H51" s="86"/>
      <c r="I51" s="86"/>
      <c r="J51" s="86"/>
      <c r="K51" s="86"/>
      <c r="L51" s="86"/>
      <c r="M51" s="86"/>
      <c r="N51" s="86"/>
      <c r="O51" s="86"/>
      <c r="P51" s="86"/>
      <c r="Q51" s="86"/>
    </row>
    <row r="52" spans="1:17" ht="15" customHeight="1" x14ac:dyDescent="0.25">
      <c r="A52" s="85"/>
      <c r="B52" s="86"/>
      <c r="C52" s="86"/>
      <c r="D52" s="86"/>
      <c r="E52" s="86"/>
      <c r="F52" s="86"/>
      <c r="G52" s="86"/>
      <c r="H52" s="86"/>
      <c r="I52" s="86"/>
      <c r="J52" s="86"/>
      <c r="K52" s="86"/>
      <c r="L52" s="86"/>
      <c r="M52" s="86"/>
      <c r="N52" s="86"/>
      <c r="O52" s="86"/>
      <c r="P52" s="86"/>
      <c r="Q52" s="86"/>
    </row>
    <row r="53" spans="1:17" ht="15" customHeight="1" x14ac:dyDescent="0.25">
      <c r="A53" s="85"/>
      <c r="B53" s="86"/>
      <c r="C53" s="86"/>
      <c r="D53" s="86"/>
      <c r="E53" s="86"/>
      <c r="F53" s="86"/>
      <c r="G53" s="86"/>
      <c r="H53" s="86"/>
      <c r="I53" s="86"/>
      <c r="J53" s="86"/>
      <c r="K53" s="86"/>
      <c r="L53" s="86"/>
      <c r="M53" s="86"/>
      <c r="N53" s="86"/>
      <c r="O53" s="86"/>
      <c r="P53" s="86"/>
      <c r="Q53" s="86"/>
    </row>
    <row r="54" spans="1:17" ht="15" customHeight="1" x14ac:dyDescent="0.25">
      <c r="A54" s="85"/>
      <c r="B54" s="86"/>
      <c r="C54" s="86"/>
      <c r="D54" s="86"/>
      <c r="E54" s="86"/>
      <c r="F54" s="86"/>
      <c r="G54" s="86"/>
      <c r="H54" s="86"/>
      <c r="I54" s="86"/>
      <c r="J54" s="86"/>
      <c r="K54" s="86"/>
      <c r="L54" s="86"/>
      <c r="M54" s="86"/>
      <c r="N54" s="86"/>
      <c r="O54" s="86"/>
      <c r="P54" s="86"/>
      <c r="Q54" s="86"/>
    </row>
    <row r="55" spans="1:17" ht="15" customHeight="1" x14ac:dyDescent="0.25">
      <c r="A55" s="85"/>
      <c r="B55" s="86"/>
      <c r="C55" s="86"/>
      <c r="D55" s="86"/>
      <c r="E55" s="86"/>
      <c r="F55" s="86"/>
      <c r="G55" s="86"/>
      <c r="H55" s="86"/>
      <c r="I55" s="86"/>
      <c r="J55" s="86"/>
      <c r="K55" s="86"/>
      <c r="L55" s="86"/>
      <c r="M55" s="86"/>
      <c r="N55" s="86"/>
      <c r="O55" s="86"/>
      <c r="P55" s="86"/>
      <c r="Q55" s="86"/>
    </row>
    <row r="56" spans="1:17" ht="15" customHeight="1" x14ac:dyDescent="0.25">
      <c r="A56" s="85"/>
      <c r="B56" s="86"/>
      <c r="C56" s="86"/>
      <c r="D56" s="86"/>
      <c r="E56" s="86"/>
      <c r="F56" s="86"/>
      <c r="G56" s="86"/>
      <c r="H56" s="86"/>
      <c r="I56" s="86"/>
      <c r="J56" s="86"/>
      <c r="K56" s="86"/>
      <c r="L56" s="86"/>
      <c r="M56" s="86"/>
      <c r="N56" s="86"/>
      <c r="O56" s="86"/>
      <c r="P56" s="86"/>
      <c r="Q56" s="86"/>
    </row>
    <row r="57" spans="1:17" ht="15" customHeight="1" x14ac:dyDescent="0.25">
      <c r="A57" s="85"/>
      <c r="B57" s="86"/>
      <c r="C57" s="86"/>
      <c r="D57" s="86"/>
      <c r="E57" s="86"/>
      <c r="F57" s="86"/>
      <c r="G57" s="86"/>
      <c r="H57" s="86"/>
      <c r="I57" s="86"/>
      <c r="J57" s="86"/>
      <c r="K57" s="86"/>
      <c r="L57" s="86"/>
      <c r="M57" s="86"/>
      <c r="N57" s="86"/>
      <c r="O57" s="86"/>
      <c r="P57" s="86"/>
      <c r="Q57" s="86"/>
    </row>
    <row r="58" spans="1:17" ht="15" customHeight="1" x14ac:dyDescent="0.25">
      <c r="A58" s="85"/>
      <c r="B58" s="86"/>
      <c r="C58" s="86"/>
      <c r="D58" s="86"/>
      <c r="E58" s="86"/>
      <c r="F58" s="86"/>
      <c r="G58" s="86"/>
      <c r="H58" s="86"/>
      <c r="I58" s="86"/>
      <c r="J58" s="86"/>
      <c r="K58" s="86"/>
      <c r="L58" s="86"/>
      <c r="M58" s="86"/>
      <c r="N58" s="86"/>
      <c r="O58" s="86"/>
      <c r="P58" s="86"/>
      <c r="Q58" s="86"/>
    </row>
    <row r="59" spans="1:17" ht="15" customHeight="1" x14ac:dyDescent="0.25">
      <c r="A59" s="85"/>
      <c r="B59" s="86"/>
      <c r="C59" s="86"/>
      <c r="D59" s="86"/>
      <c r="E59" s="86"/>
      <c r="F59" s="86"/>
      <c r="G59" s="86"/>
      <c r="H59" s="86"/>
      <c r="I59" s="86"/>
      <c r="J59" s="86"/>
      <c r="K59" s="86"/>
      <c r="L59" s="86"/>
      <c r="M59" s="86"/>
      <c r="N59" s="86"/>
      <c r="O59" s="86"/>
      <c r="P59" s="86"/>
      <c r="Q59" s="86"/>
    </row>
    <row r="60" spans="1:17" ht="15" customHeight="1" x14ac:dyDescent="0.25">
      <c r="A60" s="85"/>
      <c r="B60" s="86"/>
      <c r="C60" s="86"/>
      <c r="D60" s="86"/>
      <c r="E60" s="86"/>
      <c r="F60" s="86"/>
      <c r="G60" s="86"/>
      <c r="H60" s="86"/>
      <c r="I60" s="86"/>
      <c r="J60" s="86"/>
      <c r="K60" s="86"/>
      <c r="L60" s="86"/>
      <c r="M60" s="86"/>
      <c r="N60" s="86"/>
      <c r="O60" s="86"/>
      <c r="P60" s="86"/>
      <c r="Q60" s="86"/>
    </row>
    <row r="61" spans="1:17" ht="15" customHeight="1" x14ac:dyDescent="0.25">
      <c r="A61" s="85"/>
      <c r="B61" s="86"/>
      <c r="C61" s="86"/>
      <c r="D61" s="86"/>
      <c r="E61" s="86"/>
      <c r="F61" s="86"/>
      <c r="G61" s="86"/>
      <c r="H61" s="86"/>
      <c r="I61" s="86"/>
      <c r="J61" s="86"/>
      <c r="K61" s="86"/>
      <c r="L61" s="86"/>
      <c r="M61" s="86"/>
      <c r="N61" s="86"/>
      <c r="O61" s="86"/>
      <c r="P61" s="86"/>
      <c r="Q61" s="86"/>
    </row>
    <row r="62" spans="1:17" ht="15" customHeight="1" x14ac:dyDescent="0.25">
      <c r="A62" s="85"/>
      <c r="B62" s="86"/>
      <c r="C62" s="86"/>
      <c r="D62" s="86"/>
      <c r="E62" s="86"/>
      <c r="F62" s="86"/>
      <c r="G62" s="86"/>
      <c r="H62" s="86"/>
      <c r="I62" s="86"/>
      <c r="J62" s="86"/>
      <c r="K62" s="86"/>
      <c r="L62" s="86"/>
      <c r="M62" s="86"/>
      <c r="N62" s="86"/>
      <c r="O62" s="86"/>
      <c r="P62" s="86"/>
      <c r="Q62" s="86"/>
    </row>
    <row r="63" spans="1:17" ht="15" customHeight="1" x14ac:dyDescent="0.25">
      <c r="A63" s="85"/>
      <c r="B63" s="86"/>
      <c r="C63" s="86"/>
      <c r="D63" s="86"/>
      <c r="E63" s="86"/>
      <c r="F63" s="86"/>
      <c r="G63" s="86"/>
      <c r="H63" s="86"/>
      <c r="I63" s="86"/>
      <c r="J63" s="86"/>
      <c r="K63" s="86"/>
      <c r="L63" s="86"/>
      <c r="M63" s="86"/>
      <c r="N63" s="86"/>
      <c r="O63" s="86"/>
      <c r="P63" s="86"/>
      <c r="Q63" s="86"/>
    </row>
    <row r="64" spans="1:17" ht="15" customHeight="1" x14ac:dyDescent="0.25">
      <c r="A64" s="85"/>
      <c r="B64" s="86"/>
      <c r="C64" s="86"/>
      <c r="D64" s="86"/>
      <c r="E64" s="86"/>
      <c r="F64" s="86"/>
      <c r="G64" s="86"/>
      <c r="H64" s="86"/>
      <c r="I64" s="86"/>
      <c r="J64" s="86"/>
      <c r="K64" s="86"/>
      <c r="L64" s="86"/>
      <c r="M64" s="86"/>
      <c r="N64" s="86"/>
      <c r="O64" s="86"/>
      <c r="P64" s="86"/>
      <c r="Q64" s="86"/>
    </row>
    <row r="65" spans="1:17" ht="15" customHeight="1" x14ac:dyDescent="0.25">
      <c r="A65" s="85"/>
      <c r="B65" s="86"/>
      <c r="C65" s="86"/>
      <c r="D65" s="86"/>
      <c r="E65" s="86"/>
      <c r="F65" s="86"/>
      <c r="G65" s="86"/>
      <c r="H65" s="86"/>
      <c r="I65" s="86"/>
      <c r="J65" s="86"/>
      <c r="K65" s="86"/>
      <c r="L65" s="86"/>
      <c r="M65" s="86"/>
      <c r="N65" s="86"/>
      <c r="O65" s="86"/>
      <c r="P65" s="86"/>
      <c r="Q65" s="86"/>
    </row>
    <row r="66" spans="1:17" ht="15" customHeight="1" x14ac:dyDescent="0.25">
      <c r="A66" s="85"/>
      <c r="B66" s="86"/>
      <c r="C66" s="86"/>
      <c r="D66" s="86"/>
      <c r="E66" s="86"/>
      <c r="F66" s="86"/>
      <c r="G66" s="86"/>
      <c r="H66" s="86"/>
      <c r="I66" s="86"/>
      <c r="J66" s="86"/>
      <c r="K66" s="86"/>
      <c r="L66" s="86"/>
      <c r="M66" s="86"/>
      <c r="N66" s="86"/>
      <c r="O66" s="86"/>
      <c r="P66" s="86"/>
      <c r="Q66" s="86"/>
    </row>
    <row r="67" spans="1:17" ht="15" customHeight="1" x14ac:dyDescent="0.25">
      <c r="A67" s="85"/>
      <c r="B67" s="86"/>
      <c r="C67" s="86"/>
      <c r="D67" s="86"/>
      <c r="E67" s="86"/>
      <c r="F67" s="86"/>
      <c r="G67" s="86"/>
      <c r="H67" s="86"/>
      <c r="I67" s="86"/>
      <c r="J67" s="86"/>
      <c r="K67" s="86"/>
      <c r="L67" s="86"/>
      <c r="M67" s="86"/>
      <c r="N67" s="86"/>
      <c r="O67" s="86"/>
      <c r="P67" s="86"/>
      <c r="Q67" s="86"/>
    </row>
    <row r="68" spans="1:17" ht="15" customHeight="1" x14ac:dyDescent="0.25">
      <c r="A68" s="85"/>
      <c r="B68" s="86"/>
      <c r="C68" s="86"/>
      <c r="D68" s="86"/>
      <c r="E68" s="86"/>
      <c r="F68" s="86"/>
      <c r="G68" s="86"/>
      <c r="H68" s="86"/>
      <c r="I68" s="86"/>
      <c r="J68" s="86"/>
      <c r="K68" s="86"/>
      <c r="L68" s="86"/>
      <c r="M68" s="86"/>
      <c r="N68" s="86"/>
      <c r="O68" s="86"/>
      <c r="P68" s="86"/>
      <c r="Q68" s="86"/>
    </row>
    <row r="69" spans="1:17" ht="15" customHeight="1" x14ac:dyDescent="0.25">
      <c r="A69" s="85"/>
      <c r="B69" s="86"/>
      <c r="C69" s="86"/>
      <c r="D69" s="86"/>
      <c r="E69" s="86"/>
      <c r="F69" s="86"/>
      <c r="G69" s="86"/>
      <c r="H69" s="86"/>
      <c r="I69" s="86"/>
      <c r="J69" s="86"/>
      <c r="K69" s="86"/>
      <c r="L69" s="86"/>
      <c r="M69" s="86"/>
      <c r="N69" s="86"/>
      <c r="O69" s="86"/>
      <c r="P69" s="86"/>
      <c r="Q69" s="86"/>
    </row>
    <row r="70" spans="1:17" ht="15" customHeight="1" x14ac:dyDescent="0.25">
      <c r="A70" s="85"/>
      <c r="B70" s="86"/>
      <c r="C70" s="86"/>
      <c r="D70" s="86"/>
      <c r="E70" s="86"/>
      <c r="F70" s="86"/>
      <c r="G70" s="86"/>
      <c r="H70" s="86"/>
      <c r="I70" s="86"/>
      <c r="J70" s="86"/>
      <c r="K70" s="86"/>
      <c r="L70" s="86"/>
      <c r="M70" s="86"/>
      <c r="N70" s="86"/>
      <c r="O70" s="86"/>
      <c r="P70" s="86"/>
      <c r="Q70" s="86"/>
    </row>
    <row r="71" spans="1:17" ht="15" customHeight="1" x14ac:dyDescent="0.25">
      <c r="A71" s="85"/>
      <c r="B71" s="86"/>
      <c r="C71" s="86"/>
      <c r="D71" s="86"/>
      <c r="E71" s="86"/>
      <c r="F71" s="86"/>
      <c r="G71" s="86"/>
      <c r="H71" s="86"/>
      <c r="I71" s="86"/>
      <c r="J71" s="86"/>
      <c r="K71" s="86"/>
      <c r="L71" s="86"/>
      <c r="M71" s="86"/>
      <c r="N71" s="86"/>
      <c r="O71" s="86"/>
      <c r="P71" s="86"/>
      <c r="Q71" s="86"/>
    </row>
    <row r="72" spans="1:17" ht="15" customHeight="1" x14ac:dyDescent="0.25">
      <c r="A72" s="85"/>
      <c r="B72" s="86"/>
      <c r="C72" s="86"/>
      <c r="D72" s="86"/>
      <c r="E72" s="86"/>
      <c r="F72" s="86"/>
      <c r="G72" s="86"/>
      <c r="H72" s="86"/>
      <c r="I72" s="86"/>
      <c r="J72" s="86"/>
      <c r="K72" s="86"/>
      <c r="L72" s="86"/>
      <c r="M72" s="86"/>
      <c r="N72" s="86"/>
      <c r="O72" s="86"/>
      <c r="P72" s="86"/>
      <c r="Q72" s="86"/>
    </row>
  </sheetData>
  <mergeCells count="13">
    <mergeCell ref="A42:A47"/>
    <mergeCell ref="A6:A11"/>
    <mergeCell ref="A12:A17"/>
    <mergeCell ref="A18:A23"/>
    <mergeCell ref="A24:A29"/>
    <mergeCell ref="K34:Q35"/>
    <mergeCell ref="A1:Q3"/>
    <mergeCell ref="A30:A35"/>
    <mergeCell ref="A36:A41"/>
    <mergeCell ref="K4:Q4"/>
    <mergeCell ref="A4:B5"/>
    <mergeCell ref="C4:F4"/>
    <mergeCell ref="G4:J4"/>
  </mergeCells>
  <phoneticPr fontId="42" type="noConversion"/>
  <printOptions horizontalCentered="1"/>
  <pageMargins left="0.15748031496062992" right="0.15748031496062992" top="0.10572916666666667" bottom="0.15748031496062992" header="0" footer="0"/>
  <pageSetup paperSize="9" scale="90" fitToHeight="0" orientation="landscape" horizontalDpi="1200" verticalDpi="1200" r:id="rId1"/>
  <headerFooter differentFirst="1">
    <oddFooter>Page &amp;P of &amp;N</oddFoot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482485-A869-498A-BBCC-BFBE6363217E}">
  <dimension ref="A1:AR108"/>
  <sheetViews>
    <sheetView zoomScale="80" zoomScaleNormal="80" zoomScaleSheetLayoutView="80" zoomScalePageLayoutView="60" workbookViewId="0">
      <selection activeCell="V21" sqref="V21"/>
    </sheetView>
  </sheetViews>
  <sheetFormatPr defaultRowHeight="15" x14ac:dyDescent="0.25"/>
  <cols>
    <col min="1" max="1" width="19.5703125" customWidth="1"/>
    <col min="18" max="18" width="13.42578125" customWidth="1"/>
    <col min="19" max="20" width="11" bestFit="1" customWidth="1"/>
    <col min="21" max="21" width="10.7109375" customWidth="1"/>
    <col min="24" max="24" width="12.140625" customWidth="1"/>
  </cols>
  <sheetData>
    <row r="1" spans="1:44" ht="9.9499999999999993" customHeight="1" x14ac:dyDescent="0.25">
      <c r="A1" s="273" t="s">
        <v>109</v>
      </c>
      <c r="B1" s="273"/>
      <c r="C1" s="273"/>
      <c r="D1" s="273"/>
      <c r="E1" s="273"/>
      <c r="F1" s="273"/>
      <c r="G1" s="273"/>
      <c r="H1" s="273"/>
      <c r="I1" s="273"/>
      <c r="J1" s="273"/>
      <c r="K1" s="273"/>
      <c r="L1" s="273"/>
      <c r="M1" s="273"/>
      <c r="N1" s="273"/>
      <c r="O1" s="273"/>
      <c r="P1" s="273"/>
      <c r="Q1" s="106"/>
      <c r="R1" s="106"/>
      <c r="S1" s="106"/>
      <c r="T1" s="106"/>
      <c r="U1" s="106"/>
      <c r="V1" s="106"/>
      <c r="W1" s="106"/>
      <c r="X1" s="106"/>
      <c r="Y1" s="106"/>
      <c r="Z1" s="106"/>
      <c r="AA1" s="106"/>
      <c r="AB1" s="106"/>
      <c r="AC1" s="106"/>
      <c r="AD1" s="106"/>
      <c r="AE1" s="106"/>
      <c r="AF1" s="106"/>
      <c r="AG1" s="106"/>
      <c r="AH1" s="106"/>
      <c r="AI1" s="106"/>
      <c r="AJ1" s="106"/>
      <c r="AK1" s="106"/>
      <c r="AL1" s="106"/>
      <c r="AM1" s="106"/>
      <c r="AN1" s="106"/>
      <c r="AO1" s="106"/>
      <c r="AP1" s="106"/>
      <c r="AQ1" s="106"/>
      <c r="AR1" s="106"/>
    </row>
    <row r="2" spans="1:44" ht="9.9499999999999993" customHeight="1" x14ac:dyDescent="0.25">
      <c r="A2" s="273"/>
      <c r="B2" s="273"/>
      <c r="C2" s="273"/>
      <c r="D2" s="273"/>
      <c r="E2" s="273"/>
      <c r="F2" s="273"/>
      <c r="G2" s="273"/>
      <c r="H2" s="273"/>
      <c r="I2" s="273"/>
      <c r="J2" s="273"/>
      <c r="K2" s="273"/>
      <c r="L2" s="273"/>
      <c r="M2" s="273"/>
      <c r="N2" s="273"/>
      <c r="O2" s="273"/>
      <c r="P2" s="273"/>
      <c r="Q2" s="106"/>
      <c r="R2" s="106"/>
      <c r="S2" s="106"/>
      <c r="T2" s="106"/>
      <c r="U2" s="106"/>
      <c r="V2" s="106"/>
      <c r="W2" s="106"/>
      <c r="X2" s="106"/>
      <c r="Y2" s="106"/>
      <c r="Z2" s="106"/>
      <c r="AA2" s="106"/>
      <c r="AB2" s="106"/>
      <c r="AC2" s="106"/>
      <c r="AD2" s="106"/>
      <c r="AE2" s="106"/>
      <c r="AF2" s="106"/>
      <c r="AG2" s="106"/>
      <c r="AH2" s="106"/>
      <c r="AI2" s="106"/>
      <c r="AJ2" s="106"/>
      <c r="AK2" s="106"/>
      <c r="AL2" s="106"/>
      <c r="AM2" s="106"/>
      <c r="AN2" s="106"/>
      <c r="AO2" s="106"/>
      <c r="AP2" s="106"/>
      <c r="AQ2" s="106"/>
      <c r="AR2" s="106"/>
    </row>
    <row r="3" spans="1:44" ht="9.9499999999999993" customHeight="1" thickBot="1" x14ac:dyDescent="0.3">
      <c r="A3" s="274"/>
      <c r="B3" s="274"/>
      <c r="C3" s="274"/>
      <c r="D3" s="274"/>
      <c r="E3" s="274"/>
      <c r="F3" s="274"/>
      <c r="G3" s="274"/>
      <c r="H3" s="274"/>
      <c r="I3" s="274"/>
      <c r="J3" s="274"/>
      <c r="K3" s="274"/>
      <c r="L3" s="274"/>
      <c r="M3" s="274"/>
      <c r="N3" s="274"/>
      <c r="O3" s="274"/>
      <c r="P3" s="274"/>
      <c r="Q3" s="106"/>
      <c r="R3" s="106"/>
      <c r="S3" s="106"/>
      <c r="T3" s="106"/>
      <c r="U3" s="106"/>
      <c r="V3" s="106"/>
      <c r="W3" s="106"/>
      <c r="X3" s="106"/>
      <c r="Y3" s="106"/>
      <c r="Z3" s="106"/>
      <c r="AA3" s="106"/>
      <c r="AB3" s="106"/>
      <c r="AC3" s="106"/>
      <c r="AD3" s="106"/>
      <c r="AE3" s="106"/>
      <c r="AF3" s="106"/>
      <c r="AG3" s="106"/>
      <c r="AH3" s="106"/>
      <c r="AI3" s="106"/>
      <c r="AJ3" s="106"/>
      <c r="AK3" s="106"/>
      <c r="AL3" s="106"/>
      <c r="AM3" s="106"/>
      <c r="AN3" s="106"/>
      <c r="AO3" s="106"/>
      <c r="AP3" s="106"/>
      <c r="AQ3" s="106"/>
      <c r="AR3" s="106"/>
    </row>
    <row r="4" spans="1:44" x14ac:dyDescent="0.25">
      <c r="A4" s="282" t="s">
        <v>22</v>
      </c>
      <c r="B4" s="275" t="s">
        <v>29</v>
      </c>
      <c r="C4" s="275"/>
      <c r="D4" s="275"/>
      <c r="E4" s="276" t="s">
        <v>27</v>
      </c>
      <c r="F4" s="275"/>
      <c r="G4" s="277"/>
      <c r="H4" s="275" t="s">
        <v>25</v>
      </c>
      <c r="I4" s="275"/>
      <c r="J4" s="275"/>
      <c r="K4" s="278" t="s">
        <v>30</v>
      </c>
      <c r="L4" s="279"/>
      <c r="M4" s="275" t="s">
        <v>31</v>
      </c>
      <c r="N4" s="275"/>
      <c r="O4" s="280" t="s">
        <v>28</v>
      </c>
      <c r="P4" s="281"/>
      <c r="Q4" s="100"/>
      <c r="R4" s="100"/>
      <c r="S4" s="100"/>
      <c r="T4" s="100"/>
      <c r="U4" s="100"/>
      <c r="V4" s="100"/>
      <c r="W4" s="107"/>
      <c r="X4" s="106"/>
      <c r="Y4" s="106"/>
      <c r="Z4" s="106"/>
      <c r="AA4" s="106"/>
      <c r="AB4" s="106"/>
      <c r="AC4" s="106"/>
      <c r="AD4" s="106"/>
      <c r="AE4" s="106"/>
      <c r="AF4" s="106"/>
      <c r="AG4" s="106"/>
      <c r="AH4" s="106"/>
      <c r="AI4" s="106"/>
      <c r="AJ4" s="106"/>
      <c r="AK4" s="106"/>
      <c r="AL4" s="106"/>
      <c r="AM4" s="106"/>
      <c r="AN4" s="106"/>
      <c r="AO4" s="106"/>
      <c r="AP4" s="106"/>
      <c r="AQ4" s="106"/>
      <c r="AR4" s="106"/>
    </row>
    <row r="5" spans="1:44" ht="30.75" thickBot="1" x14ac:dyDescent="0.3">
      <c r="A5" s="283"/>
      <c r="B5" s="17" t="s">
        <v>14</v>
      </c>
      <c r="C5" s="18" t="s">
        <v>15</v>
      </c>
      <c r="D5" s="126" t="s">
        <v>16</v>
      </c>
      <c r="E5" s="19" t="s">
        <v>14</v>
      </c>
      <c r="F5" s="18" t="s">
        <v>15</v>
      </c>
      <c r="G5" s="20" t="s">
        <v>16</v>
      </c>
      <c r="H5" s="17" t="s">
        <v>14</v>
      </c>
      <c r="I5" s="18" t="s">
        <v>15</v>
      </c>
      <c r="J5" s="126" t="s">
        <v>16</v>
      </c>
      <c r="K5" s="19" t="s">
        <v>14</v>
      </c>
      <c r="L5" s="21" t="s">
        <v>15</v>
      </c>
      <c r="M5" s="17" t="s">
        <v>14</v>
      </c>
      <c r="N5" s="120" t="s">
        <v>15</v>
      </c>
      <c r="O5" s="19" t="s">
        <v>14</v>
      </c>
      <c r="P5" s="21" t="s">
        <v>15</v>
      </c>
      <c r="Q5" t="str">
        <f t="shared" ref="Q5:Q14" si="0">A6</f>
        <v>Njemačka</v>
      </c>
      <c r="R5" s="101">
        <f>D6</f>
        <v>22.207335454697706</v>
      </c>
      <c r="W5" s="102"/>
      <c r="X5" s="106"/>
      <c r="Y5" s="106"/>
      <c r="Z5" s="106"/>
      <c r="AA5" s="106"/>
      <c r="AB5" s="106"/>
      <c r="AC5" s="106"/>
      <c r="AD5" s="106"/>
      <c r="AE5" s="106"/>
      <c r="AF5" s="106"/>
      <c r="AG5" s="106"/>
      <c r="AH5" s="106"/>
      <c r="AI5" s="106"/>
      <c r="AJ5" s="106"/>
      <c r="AK5" s="106"/>
      <c r="AL5" s="106"/>
      <c r="AM5" s="106"/>
      <c r="AN5" s="106"/>
      <c r="AO5" s="106"/>
      <c r="AP5" s="106"/>
      <c r="AQ5" s="106"/>
      <c r="AR5" s="106"/>
    </row>
    <row r="6" spans="1:44" x14ac:dyDescent="0.25">
      <c r="A6" s="180" t="s">
        <v>32</v>
      </c>
      <c r="B6" s="122">
        <v>2727</v>
      </c>
      <c r="C6" s="123">
        <v>22542</v>
      </c>
      <c r="D6" s="127">
        <f t="shared" ref="D6:D37" si="1">IF($C$83&lt;&gt;0,C6/$C$83*100,0)</f>
        <v>22.207335454697706</v>
      </c>
      <c r="E6" s="124">
        <v>4571</v>
      </c>
      <c r="F6" s="123">
        <v>32568</v>
      </c>
      <c r="G6" s="125">
        <f t="shared" ref="G6:G37" si="2">IF($F$83&lt;&gt;0,F6/$F$83*100,0)</f>
        <v>29.715057344367295</v>
      </c>
      <c r="H6" s="122">
        <v>2925</v>
      </c>
      <c r="I6" s="123">
        <v>21266</v>
      </c>
      <c r="J6" s="127">
        <f t="shared" ref="J6:J37" si="3">IF($I$83&lt;&gt;0,I6/$I$83*100,0)</f>
        <v>24.606021336171985</v>
      </c>
      <c r="K6" s="132">
        <f t="shared" ref="K6:K37" si="4">IF(OR(B6&lt;&gt;0)*(E6&lt;&gt;0),B6/E6*100," ")</f>
        <v>59.658718004812947</v>
      </c>
      <c r="L6" s="133">
        <f t="shared" ref="L6:L37" si="5">IF(OR(C6&lt;&gt;0)*(F6&lt;&gt;0),C6/F6*100," ")</f>
        <v>69.215180545320564</v>
      </c>
      <c r="M6" s="189">
        <f t="shared" ref="M6:M37" si="6">IF(OR(B6&lt;&gt;0)*(H6&lt;&gt;0),B6/H6*100," ")</f>
        <v>93.230769230769226</v>
      </c>
      <c r="N6" s="190">
        <f t="shared" ref="N6:N37" si="7">IF(OR(C6&lt;&gt;0)*(I6&lt;&gt;0),C6/I6*100," ")</f>
        <v>106.00018809367064</v>
      </c>
      <c r="O6" s="131">
        <f>IF(OR(E6&lt;&gt;0)*(H6&lt;&gt;0),E6/H6*100," ")</f>
        <v>156.27350427350427</v>
      </c>
      <c r="P6" s="133">
        <f>IF(OR(F6&lt;&gt;0)*(I6&lt;&gt;0),F6/I6*100," ")</f>
        <v>153.1458666415875</v>
      </c>
      <c r="Q6" t="str">
        <f t="shared" si="0"/>
        <v>Austrija</v>
      </c>
      <c r="R6" s="101">
        <f t="shared" ref="R6:R14" si="8">D7</f>
        <v>18.970120287270827</v>
      </c>
      <c r="W6" s="102"/>
      <c r="X6" s="106"/>
      <c r="Y6" s="106"/>
      <c r="Z6" s="106"/>
      <c r="AA6" s="106"/>
      <c r="AB6" s="106"/>
      <c r="AC6" s="106"/>
      <c r="AD6" s="106"/>
      <c r="AE6" s="106"/>
      <c r="AF6" s="106"/>
      <c r="AG6" s="106"/>
      <c r="AH6" s="106"/>
      <c r="AI6" s="106"/>
      <c r="AJ6" s="106"/>
      <c r="AK6" s="106"/>
      <c r="AL6" s="106"/>
      <c r="AM6" s="106"/>
      <c r="AN6" s="106"/>
      <c r="AO6" s="106"/>
      <c r="AP6" s="106"/>
      <c r="AQ6" s="106"/>
      <c r="AR6" s="106"/>
    </row>
    <row r="7" spans="1:44" x14ac:dyDescent="0.25">
      <c r="A7" s="178" t="s">
        <v>33</v>
      </c>
      <c r="B7" s="108">
        <v>3907</v>
      </c>
      <c r="C7" s="109">
        <v>19256</v>
      </c>
      <c r="D7" s="128">
        <f t="shared" si="1"/>
        <v>18.970120287270827</v>
      </c>
      <c r="E7" s="112">
        <v>3994</v>
      </c>
      <c r="F7" s="109">
        <v>19266</v>
      </c>
      <c r="G7" s="39">
        <f t="shared" si="2"/>
        <v>17.578306767274022</v>
      </c>
      <c r="H7" s="108">
        <v>2790</v>
      </c>
      <c r="I7" s="109">
        <v>15067</v>
      </c>
      <c r="J7" s="127">
        <f t="shared" si="3"/>
        <v>17.433411241987365</v>
      </c>
      <c r="K7" s="132">
        <f t="shared" si="4"/>
        <v>97.82173259889835</v>
      </c>
      <c r="L7" s="133">
        <f t="shared" si="5"/>
        <v>99.948095089795501</v>
      </c>
      <c r="M7" s="40">
        <f t="shared" si="6"/>
        <v>140.03584229390682</v>
      </c>
      <c r="N7" s="41">
        <f t="shared" si="7"/>
        <v>127.80248224596802</v>
      </c>
      <c r="O7" s="131">
        <f t="shared" ref="O7:O38" si="9">IF(OR(E7&lt;&gt;0)*(H7&lt;&gt;0),E7/H7*100," ")</f>
        <v>143.15412186379928</v>
      </c>
      <c r="P7" s="133">
        <f t="shared" ref="P7:P70" si="10">IF(OR(F7&lt;&gt;0)*(I7&lt;&gt;0),F7/I7*100," ")</f>
        <v>127.86885245901641</v>
      </c>
      <c r="Q7" t="str">
        <f t="shared" si="0"/>
        <v>Slovenija</v>
      </c>
      <c r="R7" s="101">
        <f t="shared" si="8"/>
        <v>11.851399410878068</v>
      </c>
      <c r="W7" s="102"/>
      <c r="X7" s="106"/>
      <c r="Y7" s="106"/>
      <c r="Z7" s="106"/>
      <c r="AA7" s="106"/>
      <c r="AB7" s="106"/>
      <c r="AC7" s="106"/>
      <c r="AD7" s="106"/>
      <c r="AE7" s="106"/>
      <c r="AF7" s="106"/>
      <c r="AG7" s="106"/>
      <c r="AH7" s="106"/>
      <c r="AI7" s="106"/>
      <c r="AJ7" s="106"/>
      <c r="AK7" s="106"/>
      <c r="AL7" s="106"/>
      <c r="AM7" s="106"/>
      <c r="AN7" s="106"/>
      <c r="AO7" s="106"/>
      <c r="AP7" s="106"/>
      <c r="AQ7" s="106"/>
      <c r="AR7" s="106"/>
    </row>
    <row r="8" spans="1:44" x14ac:dyDescent="0.25">
      <c r="A8" s="178" t="s">
        <v>34</v>
      </c>
      <c r="B8" s="108">
        <v>3214</v>
      </c>
      <c r="C8" s="109">
        <v>12030</v>
      </c>
      <c r="D8" s="128">
        <f t="shared" si="1"/>
        <v>11.851399410878068</v>
      </c>
      <c r="E8" s="112">
        <v>2706</v>
      </c>
      <c r="F8" s="109">
        <v>10264</v>
      </c>
      <c r="G8" s="39">
        <f t="shared" si="2"/>
        <v>9.3648780576819544</v>
      </c>
      <c r="H8" s="108">
        <v>2580</v>
      </c>
      <c r="I8" s="109">
        <v>9489</v>
      </c>
      <c r="J8" s="127">
        <f t="shared" si="3"/>
        <v>10.979334922361327</v>
      </c>
      <c r="K8" s="132">
        <f t="shared" si="4"/>
        <v>118.77309682187732</v>
      </c>
      <c r="L8" s="133">
        <f t="shared" si="5"/>
        <v>117.20576773187841</v>
      </c>
      <c r="M8" s="40">
        <f t="shared" si="6"/>
        <v>124.57364341085271</v>
      </c>
      <c r="N8" s="41">
        <f t="shared" si="7"/>
        <v>126.77837496048056</v>
      </c>
      <c r="O8" s="131">
        <f t="shared" si="9"/>
        <v>104.88372093023256</v>
      </c>
      <c r="P8" s="133">
        <f t="shared" si="10"/>
        <v>108.16735167035515</v>
      </c>
      <c r="Q8" t="str">
        <f t="shared" si="0"/>
        <v>Hrvatska</v>
      </c>
      <c r="R8" s="101">
        <f t="shared" si="8"/>
        <v>9.0230230427458196</v>
      </c>
      <c r="W8" s="102"/>
      <c r="X8" s="106"/>
      <c r="Y8" s="106"/>
      <c r="Z8" s="106"/>
      <c r="AA8" s="106"/>
      <c r="AB8" s="106"/>
      <c r="AC8" s="106"/>
      <c r="AD8" s="106"/>
      <c r="AE8" s="106"/>
      <c r="AF8" s="106"/>
      <c r="AG8" s="106"/>
      <c r="AH8" s="106"/>
      <c r="AI8" s="106"/>
      <c r="AJ8" s="106"/>
      <c r="AK8" s="106"/>
      <c r="AL8" s="106"/>
      <c r="AM8" s="106"/>
      <c r="AN8" s="106"/>
      <c r="AO8" s="106"/>
      <c r="AP8" s="106"/>
      <c r="AQ8" s="106"/>
      <c r="AR8" s="106"/>
    </row>
    <row r="9" spans="1:44" x14ac:dyDescent="0.25">
      <c r="A9" s="178" t="s">
        <v>35</v>
      </c>
      <c r="B9" s="108">
        <v>2630</v>
      </c>
      <c r="C9" s="109">
        <v>9159</v>
      </c>
      <c r="D9" s="128">
        <f t="shared" si="1"/>
        <v>9.0230230427458196</v>
      </c>
      <c r="E9" s="112">
        <v>2892</v>
      </c>
      <c r="F9" s="109">
        <v>9370</v>
      </c>
      <c r="G9" s="39">
        <f t="shared" si="2"/>
        <v>8.5491920694154242</v>
      </c>
      <c r="H9" s="108">
        <v>2086</v>
      </c>
      <c r="I9" s="109">
        <v>6532</v>
      </c>
      <c r="J9" s="127">
        <f t="shared" si="3"/>
        <v>7.5579108138754538</v>
      </c>
      <c r="K9" s="132">
        <f t="shared" si="4"/>
        <v>90.940525587828489</v>
      </c>
      <c r="L9" s="133">
        <f t="shared" si="5"/>
        <v>97.748132337246531</v>
      </c>
      <c r="M9" s="40">
        <f t="shared" si="6"/>
        <v>126.07861936720997</v>
      </c>
      <c r="N9" s="41">
        <f t="shared" si="7"/>
        <v>140.21739130434781</v>
      </c>
      <c r="O9" s="131">
        <f t="shared" si="9"/>
        <v>138.63854266538831</v>
      </c>
      <c r="P9" s="133">
        <f t="shared" si="10"/>
        <v>143.44764237599509</v>
      </c>
      <c r="Q9" t="str">
        <f t="shared" si="0"/>
        <v>Mađarska</v>
      </c>
      <c r="R9" s="101">
        <f t="shared" si="8"/>
        <v>6.5611238633788798</v>
      </c>
      <c r="W9" s="102"/>
      <c r="X9" s="106"/>
      <c r="Y9" s="106"/>
      <c r="Z9" s="106"/>
      <c r="AA9" s="106"/>
      <c r="AB9" s="106"/>
      <c r="AC9" s="106"/>
      <c r="AD9" s="106"/>
      <c r="AE9" s="106"/>
      <c r="AF9" s="106"/>
      <c r="AG9" s="106"/>
      <c r="AH9" s="106"/>
      <c r="AI9" s="106"/>
      <c r="AJ9" s="106"/>
      <c r="AK9" s="106"/>
      <c r="AL9" s="106"/>
      <c r="AM9" s="106"/>
      <c r="AN9" s="106"/>
      <c r="AO9" s="106"/>
      <c r="AP9" s="106"/>
      <c r="AQ9" s="106"/>
      <c r="AR9" s="106"/>
    </row>
    <row r="10" spans="1:44" x14ac:dyDescent="0.25">
      <c r="A10" s="178" t="s">
        <v>36</v>
      </c>
      <c r="B10" s="108">
        <v>1616</v>
      </c>
      <c r="C10" s="109">
        <v>6660</v>
      </c>
      <c r="D10" s="128">
        <f t="shared" si="1"/>
        <v>6.5611238633788798</v>
      </c>
      <c r="E10" s="112">
        <v>1662</v>
      </c>
      <c r="F10" s="109">
        <v>6312</v>
      </c>
      <c r="G10" s="39">
        <f t="shared" si="2"/>
        <v>5.759071541318054</v>
      </c>
      <c r="H10" s="108">
        <v>1406</v>
      </c>
      <c r="I10" s="109">
        <v>5755</v>
      </c>
      <c r="J10" s="127">
        <f t="shared" si="3"/>
        <v>6.658875801263509</v>
      </c>
      <c r="K10" s="132">
        <f t="shared" si="4"/>
        <v>97.232250300842367</v>
      </c>
      <c r="L10" s="133">
        <f t="shared" si="5"/>
        <v>105.51330798479088</v>
      </c>
      <c r="M10" s="40">
        <f t="shared" si="6"/>
        <v>114.93598862019914</v>
      </c>
      <c r="N10" s="41">
        <f t="shared" si="7"/>
        <v>115.72545612510861</v>
      </c>
      <c r="O10" s="131">
        <f t="shared" si="9"/>
        <v>118.20768136557611</v>
      </c>
      <c r="P10" s="133">
        <f t="shared" si="10"/>
        <v>109.67854039965248</v>
      </c>
      <c r="Q10" t="str">
        <f t="shared" si="0"/>
        <v>Češka</v>
      </c>
      <c r="R10" s="101">
        <f t="shared" si="8"/>
        <v>6.3315830435339437</v>
      </c>
      <c r="W10" s="102"/>
      <c r="X10" s="106"/>
      <c r="Y10" s="106"/>
      <c r="Z10" s="106"/>
      <c r="AA10" s="106"/>
      <c r="AB10" s="106"/>
      <c r="AC10" s="106"/>
      <c r="AD10" s="106"/>
      <c r="AE10" s="106"/>
      <c r="AF10" s="106"/>
      <c r="AG10" s="106"/>
      <c r="AH10" s="106"/>
      <c r="AI10" s="106"/>
      <c r="AJ10" s="106"/>
      <c r="AK10" s="106"/>
      <c r="AL10" s="106"/>
      <c r="AM10" s="106"/>
      <c r="AN10" s="106"/>
      <c r="AO10" s="106"/>
      <c r="AP10" s="106"/>
      <c r="AQ10" s="106"/>
      <c r="AR10" s="106"/>
    </row>
    <row r="11" spans="1:44" x14ac:dyDescent="0.25">
      <c r="A11" s="179" t="s">
        <v>41</v>
      </c>
      <c r="B11" s="116">
        <v>1146</v>
      </c>
      <c r="C11" s="117">
        <v>6427</v>
      </c>
      <c r="D11" s="129">
        <f t="shared" si="1"/>
        <v>6.3315830435339437</v>
      </c>
      <c r="E11" s="118">
        <v>1006</v>
      </c>
      <c r="F11" s="117">
        <v>5026</v>
      </c>
      <c r="G11" s="119">
        <f t="shared" si="2"/>
        <v>4.585724582804902</v>
      </c>
      <c r="H11" s="116">
        <v>1029</v>
      </c>
      <c r="I11" s="110">
        <v>5171</v>
      </c>
      <c r="J11" s="152">
        <f t="shared" si="3"/>
        <v>5.9831532177816857</v>
      </c>
      <c r="K11" s="194">
        <f t="shared" si="4"/>
        <v>113.91650099403579</v>
      </c>
      <c r="L11" s="195">
        <f t="shared" si="5"/>
        <v>127.87504974134501</v>
      </c>
      <c r="M11" s="196">
        <f t="shared" si="6"/>
        <v>111.37026239067056</v>
      </c>
      <c r="N11" s="213">
        <f t="shared" si="7"/>
        <v>124.28930574356991</v>
      </c>
      <c r="O11" s="214">
        <f t="shared" si="9"/>
        <v>97.764820213799808</v>
      </c>
      <c r="P11" s="195">
        <f t="shared" si="10"/>
        <v>97.195900212724808</v>
      </c>
      <c r="Q11" t="str">
        <f t="shared" si="0"/>
        <v>Poljska</v>
      </c>
      <c r="R11" s="101">
        <f t="shared" si="8"/>
        <v>5.2420030145704244</v>
      </c>
      <c r="W11" s="102"/>
      <c r="X11" s="106"/>
      <c r="Y11" s="106"/>
      <c r="Z11" s="106"/>
      <c r="AA11" s="106"/>
      <c r="AB11" s="106"/>
      <c r="AC11" s="106"/>
      <c r="AD11" s="106"/>
      <c r="AE11" s="106"/>
      <c r="AF11" s="106"/>
      <c r="AG11" s="106"/>
      <c r="AH11" s="106"/>
      <c r="AI11" s="106"/>
      <c r="AJ11" s="106"/>
      <c r="AK11" s="106"/>
      <c r="AL11" s="106"/>
      <c r="AM11" s="106"/>
      <c r="AN11" s="106"/>
      <c r="AO11" s="106"/>
      <c r="AP11" s="106"/>
      <c r="AQ11" s="106"/>
      <c r="AR11" s="106"/>
    </row>
    <row r="12" spans="1:44" x14ac:dyDescent="0.25">
      <c r="A12" s="179" t="s">
        <v>38</v>
      </c>
      <c r="B12" s="116">
        <v>979</v>
      </c>
      <c r="C12" s="117">
        <v>5321</v>
      </c>
      <c r="D12" s="129">
        <f t="shared" si="1"/>
        <v>5.2420030145704244</v>
      </c>
      <c r="E12" s="118">
        <v>1062</v>
      </c>
      <c r="F12" s="117">
        <v>5480</v>
      </c>
      <c r="G12" s="119">
        <f t="shared" si="2"/>
        <v>4.9999543799782851</v>
      </c>
      <c r="H12" s="116">
        <v>964</v>
      </c>
      <c r="I12" s="110">
        <v>5395</v>
      </c>
      <c r="J12" s="152">
        <f t="shared" si="3"/>
        <v>6.2423344826788236</v>
      </c>
      <c r="K12" s="194">
        <f t="shared" si="4"/>
        <v>92.184557438794727</v>
      </c>
      <c r="L12" s="195">
        <f t="shared" si="5"/>
        <v>97.098540145985396</v>
      </c>
      <c r="M12" s="196">
        <f t="shared" si="6"/>
        <v>101.55601659751036</v>
      </c>
      <c r="N12" s="213">
        <f t="shared" si="7"/>
        <v>98.628359592215006</v>
      </c>
      <c r="O12" s="214">
        <f t="shared" si="9"/>
        <v>110.16597510373445</v>
      </c>
      <c r="P12" s="195">
        <f t="shared" si="10"/>
        <v>101.57553290083411</v>
      </c>
      <c r="Q12" t="str">
        <f t="shared" si="0"/>
        <v>Italija</v>
      </c>
      <c r="R12" s="101">
        <f t="shared" si="8"/>
        <v>4.5415587102367327</v>
      </c>
      <c r="W12" s="102"/>
      <c r="X12" s="106"/>
      <c r="Y12" s="106"/>
      <c r="Z12" s="106"/>
      <c r="AA12" s="106"/>
      <c r="AB12" s="106"/>
      <c r="AC12" s="106"/>
      <c r="AD12" s="106"/>
      <c r="AE12" s="106"/>
      <c r="AF12" s="106"/>
      <c r="AG12" s="106"/>
      <c r="AH12" s="106"/>
      <c r="AI12" s="106"/>
      <c r="AJ12" s="106"/>
      <c r="AK12" s="106"/>
      <c r="AL12" s="106"/>
      <c r="AM12" s="106"/>
      <c r="AN12" s="106"/>
      <c r="AO12" s="106"/>
      <c r="AP12" s="106"/>
      <c r="AQ12" s="106"/>
      <c r="AR12" s="106"/>
    </row>
    <row r="13" spans="1:44" x14ac:dyDescent="0.25">
      <c r="A13" s="179" t="s">
        <v>37</v>
      </c>
      <c r="B13" s="116">
        <v>942</v>
      </c>
      <c r="C13" s="117">
        <v>4610</v>
      </c>
      <c r="D13" s="129">
        <f t="shared" si="1"/>
        <v>4.5415587102367327</v>
      </c>
      <c r="E13" s="118">
        <v>947</v>
      </c>
      <c r="F13" s="117">
        <v>4037</v>
      </c>
      <c r="G13" s="119">
        <f t="shared" si="2"/>
        <v>3.6833605532796234</v>
      </c>
      <c r="H13" s="116">
        <v>882</v>
      </c>
      <c r="I13" s="110">
        <v>3642</v>
      </c>
      <c r="J13" s="152">
        <f t="shared" si="3"/>
        <v>4.2140096730150649</v>
      </c>
      <c r="K13" s="194">
        <f t="shared" si="4"/>
        <v>99.472016895459348</v>
      </c>
      <c r="L13" s="195">
        <f t="shared" si="5"/>
        <v>114.1937081991578</v>
      </c>
      <c r="M13" s="196">
        <f t="shared" si="6"/>
        <v>106.80272108843538</v>
      </c>
      <c r="N13" s="213">
        <f t="shared" si="7"/>
        <v>126.57880285557385</v>
      </c>
      <c r="O13" s="214">
        <f t="shared" si="9"/>
        <v>107.36961451247164</v>
      </c>
      <c r="P13" s="195">
        <f t="shared" si="10"/>
        <v>110.84568918176826</v>
      </c>
      <c r="Q13" t="str">
        <f t="shared" si="0"/>
        <v>Slovačka</v>
      </c>
      <c r="R13" s="101">
        <f t="shared" si="8"/>
        <v>3.724866265380713</v>
      </c>
      <c r="W13" s="102"/>
      <c r="X13" s="106"/>
      <c r="Y13" s="106"/>
      <c r="Z13" s="106"/>
      <c r="AA13" s="106"/>
      <c r="AB13" s="106"/>
      <c r="AC13" s="106"/>
      <c r="AD13" s="106"/>
      <c r="AE13" s="106"/>
      <c r="AF13" s="106"/>
      <c r="AG13" s="106"/>
      <c r="AH13" s="106"/>
      <c r="AI13" s="106"/>
      <c r="AJ13" s="106"/>
      <c r="AK13" s="106"/>
      <c r="AL13" s="106"/>
      <c r="AM13" s="106"/>
      <c r="AN13" s="106"/>
      <c r="AO13" s="106"/>
      <c r="AP13" s="106"/>
      <c r="AQ13" s="106"/>
      <c r="AR13" s="106"/>
    </row>
    <row r="14" spans="1:44" x14ac:dyDescent="0.25">
      <c r="A14" s="179" t="s">
        <v>40</v>
      </c>
      <c r="B14" s="116">
        <v>766</v>
      </c>
      <c r="C14" s="117">
        <v>3781</v>
      </c>
      <c r="D14" s="129">
        <f t="shared" si="1"/>
        <v>3.724866265380713</v>
      </c>
      <c r="E14" s="118">
        <v>982</v>
      </c>
      <c r="F14" s="117">
        <v>4369</v>
      </c>
      <c r="G14" s="119">
        <f t="shared" si="2"/>
        <v>3.9862774974680888</v>
      </c>
      <c r="H14" s="116">
        <v>853</v>
      </c>
      <c r="I14" s="110">
        <v>3748</v>
      </c>
      <c r="J14" s="152">
        <f t="shared" si="3"/>
        <v>4.3366579501538887</v>
      </c>
      <c r="K14" s="194">
        <f t="shared" si="4"/>
        <v>78.004073319755591</v>
      </c>
      <c r="L14" s="195">
        <f t="shared" si="5"/>
        <v>86.541542687113761</v>
      </c>
      <c r="M14" s="196">
        <f t="shared" si="6"/>
        <v>89.800703399765538</v>
      </c>
      <c r="N14" s="213">
        <f t="shared" si="7"/>
        <v>100.88046958377801</v>
      </c>
      <c r="O14" s="214">
        <f t="shared" si="9"/>
        <v>115.12309495896835</v>
      </c>
      <c r="P14" s="195">
        <f t="shared" si="10"/>
        <v>116.56883671291357</v>
      </c>
      <c r="Q14" t="str">
        <f t="shared" si="0"/>
        <v>Ukrajina</v>
      </c>
      <c r="R14" s="101">
        <f t="shared" si="8"/>
        <v>2.3210221955136099</v>
      </c>
      <c r="W14" s="102"/>
      <c r="X14" s="106"/>
      <c r="Y14" s="106"/>
      <c r="Z14" s="106"/>
      <c r="AA14" s="106"/>
      <c r="AB14" s="106"/>
      <c r="AC14" s="106"/>
      <c r="AD14" s="106"/>
      <c r="AE14" s="106"/>
      <c r="AF14" s="106"/>
      <c r="AG14" s="106"/>
      <c r="AH14" s="106"/>
      <c r="AI14" s="106"/>
      <c r="AJ14" s="106"/>
      <c r="AK14" s="106"/>
      <c r="AL14" s="106"/>
      <c r="AM14" s="106"/>
      <c r="AN14" s="106"/>
      <c r="AO14" s="106"/>
      <c r="AP14" s="106"/>
      <c r="AQ14" s="106"/>
      <c r="AR14" s="106"/>
    </row>
    <row r="15" spans="1:44" ht="15.75" thickBot="1" x14ac:dyDescent="0.3">
      <c r="A15" s="179" t="s">
        <v>45</v>
      </c>
      <c r="B15" s="116">
        <v>394</v>
      </c>
      <c r="C15" s="117">
        <v>2356</v>
      </c>
      <c r="D15" s="129">
        <f t="shared" si="1"/>
        <v>2.3210221955136099</v>
      </c>
      <c r="E15" s="118">
        <v>433</v>
      </c>
      <c r="F15" s="117">
        <v>2332</v>
      </c>
      <c r="G15" s="119">
        <f t="shared" si="2"/>
        <v>2.1277178127936791</v>
      </c>
      <c r="H15" s="116">
        <v>285</v>
      </c>
      <c r="I15" s="110">
        <v>1505</v>
      </c>
      <c r="J15" s="152">
        <f t="shared" si="3"/>
        <v>1.7413741235276419</v>
      </c>
      <c r="K15" s="194">
        <f t="shared" si="4"/>
        <v>90.993071593533486</v>
      </c>
      <c r="L15" s="195">
        <f t="shared" si="5"/>
        <v>101.02915951972555</v>
      </c>
      <c r="M15" s="196">
        <f t="shared" si="6"/>
        <v>138.24561403508773</v>
      </c>
      <c r="N15" s="213">
        <f t="shared" si="7"/>
        <v>156.54485049833886</v>
      </c>
      <c r="O15" s="214">
        <f t="shared" si="9"/>
        <v>151.92982456140351</v>
      </c>
      <c r="P15" s="195">
        <f t="shared" si="10"/>
        <v>154.95016611295679</v>
      </c>
      <c r="Q15" s="103"/>
      <c r="R15" s="105"/>
      <c r="S15" s="103"/>
      <c r="T15" s="103"/>
      <c r="U15" s="103"/>
      <c r="V15" s="103"/>
      <c r="W15" s="104"/>
      <c r="X15" s="106"/>
      <c r="Y15" s="106"/>
      <c r="Z15" s="106"/>
      <c r="AA15" s="106"/>
      <c r="AB15" s="106"/>
      <c r="AC15" s="106"/>
      <c r="AD15" s="106"/>
      <c r="AE15" s="106"/>
      <c r="AF15" s="106"/>
      <c r="AG15" s="106"/>
      <c r="AH15" s="106"/>
      <c r="AI15" s="106"/>
      <c r="AJ15" s="106"/>
      <c r="AK15" s="106"/>
      <c r="AL15" s="106"/>
      <c r="AM15" s="106"/>
      <c r="AN15" s="106"/>
      <c r="AO15" s="106"/>
      <c r="AP15" s="106"/>
      <c r="AQ15" s="106"/>
      <c r="AR15" s="106"/>
    </row>
    <row r="16" spans="1:44" x14ac:dyDescent="0.25">
      <c r="A16" s="4" t="s">
        <v>44</v>
      </c>
      <c r="B16" s="79">
        <v>304</v>
      </c>
      <c r="C16" s="5">
        <v>1657</v>
      </c>
      <c r="D16" s="130">
        <f t="shared" si="1"/>
        <v>1.6323997359787994</v>
      </c>
      <c r="E16" s="80">
        <v>312</v>
      </c>
      <c r="F16" s="5">
        <v>1764</v>
      </c>
      <c r="G16" s="94">
        <f t="shared" si="2"/>
        <v>1.6094743661097983</v>
      </c>
      <c r="H16" s="79">
        <v>279</v>
      </c>
      <c r="I16" s="5">
        <v>1394</v>
      </c>
      <c r="J16" s="153">
        <f t="shared" si="3"/>
        <v>1.6129405502973642</v>
      </c>
      <c r="K16" s="193">
        <f t="shared" si="4"/>
        <v>97.435897435897431</v>
      </c>
      <c r="L16" s="197">
        <f t="shared" si="5"/>
        <v>93.934240362811792</v>
      </c>
      <c r="M16" s="95">
        <f t="shared" si="6"/>
        <v>108.96057347670252</v>
      </c>
      <c r="N16" s="96">
        <f t="shared" si="7"/>
        <v>118.86657101865137</v>
      </c>
      <c r="O16" s="198">
        <f t="shared" si="9"/>
        <v>111.8279569892473</v>
      </c>
      <c r="P16" s="197">
        <f t="shared" si="10"/>
        <v>126.54232424677187</v>
      </c>
      <c r="Q16" s="106"/>
      <c r="R16" s="106"/>
      <c r="S16" s="106"/>
      <c r="T16" s="106"/>
      <c r="U16" s="106"/>
      <c r="V16" s="106"/>
      <c r="W16" s="106"/>
      <c r="X16" s="106"/>
      <c r="Y16" s="106"/>
      <c r="Z16" s="106"/>
      <c r="AA16" s="106"/>
      <c r="AB16" s="106"/>
      <c r="AC16" s="106"/>
      <c r="AD16" s="106"/>
      <c r="AE16" s="106"/>
      <c r="AF16" s="106"/>
      <c r="AG16" s="106"/>
      <c r="AH16" s="106"/>
      <c r="AI16" s="106"/>
      <c r="AJ16" s="106"/>
      <c r="AK16" s="106"/>
      <c r="AL16" s="106"/>
      <c r="AM16" s="106"/>
      <c r="AN16" s="106"/>
      <c r="AO16" s="106"/>
      <c r="AP16" s="106"/>
      <c r="AQ16" s="106"/>
      <c r="AR16" s="106"/>
    </row>
    <row r="17" spans="1:44" x14ac:dyDescent="0.25">
      <c r="A17" s="4" t="s">
        <v>58</v>
      </c>
      <c r="B17" s="79">
        <v>171</v>
      </c>
      <c r="C17" s="5">
        <v>922</v>
      </c>
      <c r="D17" s="130">
        <f t="shared" si="1"/>
        <v>0.90831174204734655</v>
      </c>
      <c r="E17" s="80">
        <v>205</v>
      </c>
      <c r="F17" s="5">
        <v>893</v>
      </c>
      <c r="G17" s="94">
        <f t="shared" si="2"/>
        <v>0.81477358783222775</v>
      </c>
      <c r="H17" s="79">
        <v>149</v>
      </c>
      <c r="I17" s="5">
        <v>730</v>
      </c>
      <c r="J17" s="153">
        <f t="shared" si="3"/>
        <v>0.84465322935227816</v>
      </c>
      <c r="K17" s="193">
        <f t="shared" si="4"/>
        <v>83.414634146341456</v>
      </c>
      <c r="L17" s="197">
        <f t="shared" si="5"/>
        <v>103.2474804031355</v>
      </c>
      <c r="M17" s="95">
        <f t="shared" si="6"/>
        <v>114.76510067114094</v>
      </c>
      <c r="N17" s="96">
        <f t="shared" si="7"/>
        <v>126.3013698630137</v>
      </c>
      <c r="O17" s="198">
        <f t="shared" si="9"/>
        <v>137.58389261744966</v>
      </c>
      <c r="P17" s="197">
        <f t="shared" si="10"/>
        <v>122.32876712328766</v>
      </c>
      <c r="Q17" s="106"/>
      <c r="R17" s="106"/>
      <c r="S17" s="106"/>
      <c r="T17" s="106"/>
      <c r="U17" s="106"/>
      <c r="V17" s="106"/>
      <c r="W17" s="106"/>
      <c r="X17" s="106"/>
      <c r="Y17" s="106"/>
      <c r="Z17" s="106"/>
      <c r="AA17" s="106"/>
      <c r="AB17" s="106"/>
      <c r="AC17" s="106"/>
      <c r="AD17" s="106"/>
      <c r="AE17" s="106"/>
      <c r="AF17" s="106"/>
      <c r="AG17" s="106"/>
      <c r="AH17" s="106"/>
      <c r="AI17" s="106"/>
      <c r="AJ17" s="106"/>
      <c r="AK17" s="106"/>
      <c r="AL17" s="106"/>
      <c r="AM17" s="106"/>
      <c r="AN17" s="106"/>
      <c r="AO17" s="106"/>
      <c r="AP17" s="106"/>
      <c r="AQ17" s="106"/>
      <c r="AR17" s="106"/>
    </row>
    <row r="18" spans="1:44" x14ac:dyDescent="0.25">
      <c r="A18" s="4" t="s">
        <v>43</v>
      </c>
      <c r="B18" s="79">
        <v>178</v>
      </c>
      <c r="C18" s="5">
        <v>870</v>
      </c>
      <c r="D18" s="130">
        <f t="shared" si="1"/>
        <v>0.85708374791886277</v>
      </c>
      <c r="E18" s="80">
        <v>184</v>
      </c>
      <c r="F18" s="5">
        <v>914</v>
      </c>
      <c r="G18" s="94">
        <f t="shared" si="2"/>
        <v>0.83393399695258252</v>
      </c>
      <c r="H18" s="79">
        <v>129</v>
      </c>
      <c r="I18" s="5">
        <v>584</v>
      </c>
      <c r="J18" s="153">
        <f t="shared" si="3"/>
        <v>0.67572258348182257</v>
      </c>
      <c r="K18" s="193">
        <f t="shared" si="4"/>
        <v>96.739130434782609</v>
      </c>
      <c r="L18" s="197">
        <f t="shared" si="5"/>
        <v>95.18599562363238</v>
      </c>
      <c r="M18" s="95">
        <f t="shared" si="6"/>
        <v>137.98449612403101</v>
      </c>
      <c r="N18" s="96">
        <f t="shared" si="7"/>
        <v>148.97260273972603</v>
      </c>
      <c r="O18" s="198">
        <f t="shared" si="9"/>
        <v>142.63565891472868</v>
      </c>
      <c r="P18" s="197">
        <f t="shared" si="10"/>
        <v>156.50684931506848</v>
      </c>
      <c r="Q18" s="106"/>
      <c r="R18" s="106"/>
      <c r="S18" s="106"/>
      <c r="T18" s="106"/>
      <c r="U18" s="106"/>
      <c r="V18" s="106"/>
      <c r="W18" s="106"/>
      <c r="X18" s="106"/>
      <c r="Y18" s="106"/>
      <c r="Z18" s="106"/>
      <c r="AA18" s="106"/>
      <c r="AB18" s="106"/>
      <c r="AC18" s="106"/>
      <c r="AD18" s="106"/>
      <c r="AE18" s="106"/>
      <c r="AF18" s="106"/>
      <c r="AG18" s="106"/>
      <c r="AH18" s="106"/>
      <c r="AI18" s="106"/>
      <c r="AJ18" s="106"/>
      <c r="AK18" s="106"/>
      <c r="AL18" s="106"/>
      <c r="AM18" s="106"/>
      <c r="AN18" s="106"/>
      <c r="AO18" s="106"/>
      <c r="AP18" s="106"/>
      <c r="AQ18" s="106"/>
      <c r="AR18" s="106"/>
    </row>
    <row r="19" spans="1:44" x14ac:dyDescent="0.25">
      <c r="A19" s="4" t="s">
        <v>39</v>
      </c>
      <c r="B19" s="141">
        <v>187</v>
      </c>
      <c r="C19" s="111">
        <v>854</v>
      </c>
      <c r="D19" s="130">
        <f t="shared" si="1"/>
        <v>0.84132128818702157</v>
      </c>
      <c r="E19" s="80">
        <v>238</v>
      </c>
      <c r="F19" s="5">
        <v>997</v>
      </c>
      <c r="G19" s="94">
        <f t="shared" si="2"/>
        <v>0.90966323299969887</v>
      </c>
      <c r="H19" s="79">
        <v>228</v>
      </c>
      <c r="I19" s="5">
        <v>1058</v>
      </c>
      <c r="J19" s="153">
        <f t="shared" si="3"/>
        <v>1.2241686529516582</v>
      </c>
      <c r="K19" s="193">
        <f t="shared" si="4"/>
        <v>78.571428571428569</v>
      </c>
      <c r="L19" s="197">
        <f t="shared" si="5"/>
        <v>85.656970912738217</v>
      </c>
      <c r="M19" s="95">
        <f t="shared" si="6"/>
        <v>82.017543859649123</v>
      </c>
      <c r="N19" s="96">
        <f t="shared" si="7"/>
        <v>80.718336483931949</v>
      </c>
      <c r="O19" s="198">
        <f t="shared" si="9"/>
        <v>104.3859649122807</v>
      </c>
      <c r="P19" s="197">
        <f t="shared" si="10"/>
        <v>94.234404536862002</v>
      </c>
      <c r="Q19" s="106"/>
      <c r="R19" s="106"/>
      <c r="S19" s="106"/>
      <c r="T19" s="106"/>
      <c r="U19" s="106"/>
      <c r="V19" s="106"/>
      <c r="W19" s="106"/>
      <c r="X19" s="106"/>
      <c r="Y19" s="106"/>
      <c r="Z19" s="106"/>
      <c r="AA19" s="106"/>
      <c r="AB19" s="106"/>
      <c r="AC19" s="106"/>
      <c r="AD19" s="106"/>
      <c r="AE19" s="106"/>
      <c r="AF19" s="106"/>
      <c r="AG19" s="106"/>
      <c r="AH19" s="106"/>
      <c r="AI19" s="106"/>
      <c r="AJ19" s="106"/>
      <c r="AK19" s="106"/>
      <c r="AL19" s="106"/>
      <c r="AM19" s="106"/>
      <c r="AN19" s="106"/>
      <c r="AO19" s="106"/>
      <c r="AP19" s="106"/>
      <c r="AQ19" s="106"/>
      <c r="AR19" s="106"/>
    </row>
    <row r="20" spans="1:44" x14ac:dyDescent="0.25">
      <c r="A20" s="4" t="s">
        <v>47</v>
      </c>
      <c r="B20" s="141">
        <v>148</v>
      </c>
      <c r="C20" s="111">
        <v>721</v>
      </c>
      <c r="D20" s="130">
        <f t="shared" si="1"/>
        <v>0.71029584166609194</v>
      </c>
      <c r="E20" s="80">
        <v>197</v>
      </c>
      <c r="F20" s="5">
        <v>1062</v>
      </c>
      <c r="G20" s="94">
        <f t="shared" si="2"/>
        <v>0.96896926122936844</v>
      </c>
      <c r="H20" s="79">
        <v>181</v>
      </c>
      <c r="I20" s="5">
        <v>779</v>
      </c>
      <c r="J20" s="153">
        <f t="shared" si="3"/>
        <v>0.9013491310485271</v>
      </c>
      <c r="K20" s="193">
        <f t="shared" si="4"/>
        <v>75.126903553299499</v>
      </c>
      <c r="L20" s="197">
        <f t="shared" si="5"/>
        <v>67.890772128060263</v>
      </c>
      <c r="M20" s="95">
        <f t="shared" si="6"/>
        <v>81.767955801104975</v>
      </c>
      <c r="N20" s="96">
        <f t="shared" si="7"/>
        <v>92.55455712451861</v>
      </c>
      <c r="O20" s="198">
        <f t="shared" si="9"/>
        <v>108.83977900552486</v>
      </c>
      <c r="P20" s="197">
        <f t="shared" si="10"/>
        <v>136.32862644415917</v>
      </c>
      <c r="Q20" s="106"/>
      <c r="R20" s="106"/>
      <c r="S20" s="106"/>
      <c r="T20" s="106"/>
      <c r="U20" s="106"/>
      <c r="V20" s="106"/>
      <c r="W20" s="106"/>
      <c r="X20" s="106"/>
      <c r="Y20" s="106"/>
      <c r="Z20" s="106"/>
      <c r="AA20" s="106"/>
      <c r="AB20" s="106"/>
      <c r="AC20" s="106"/>
      <c r="AD20" s="106"/>
      <c r="AE20" s="106"/>
      <c r="AF20" s="106"/>
      <c r="AG20" s="106"/>
      <c r="AH20" s="106"/>
      <c r="AI20" s="106"/>
      <c r="AJ20" s="106"/>
      <c r="AK20" s="106"/>
      <c r="AL20" s="106"/>
      <c r="AM20" s="106"/>
      <c r="AN20" s="106"/>
      <c r="AO20" s="106"/>
      <c r="AP20" s="106"/>
      <c r="AQ20" s="106"/>
      <c r="AR20" s="106"/>
    </row>
    <row r="21" spans="1:44" ht="17.25" customHeight="1" x14ac:dyDescent="0.25">
      <c r="A21" s="4" t="s">
        <v>49</v>
      </c>
      <c r="B21" s="79">
        <v>112</v>
      </c>
      <c r="C21" s="5">
        <v>578</v>
      </c>
      <c r="D21" s="130">
        <f t="shared" si="1"/>
        <v>0.56941885781276169</v>
      </c>
      <c r="E21" s="80">
        <v>139</v>
      </c>
      <c r="F21" s="5">
        <v>742</v>
      </c>
      <c r="G21" s="94">
        <f t="shared" si="2"/>
        <v>0.67700112225253417</v>
      </c>
      <c r="H21" s="79">
        <v>132</v>
      </c>
      <c r="I21" s="5">
        <v>537</v>
      </c>
      <c r="J21" s="153">
        <f t="shared" si="3"/>
        <v>0.62134080022215543</v>
      </c>
      <c r="K21" s="193">
        <f t="shared" si="4"/>
        <v>80.57553956834532</v>
      </c>
      <c r="L21" s="197">
        <f t="shared" si="5"/>
        <v>77.897574123989216</v>
      </c>
      <c r="M21" s="95">
        <f t="shared" si="6"/>
        <v>84.848484848484844</v>
      </c>
      <c r="N21" s="96">
        <f t="shared" si="7"/>
        <v>107.63500931098697</v>
      </c>
      <c r="O21" s="198">
        <f t="shared" si="9"/>
        <v>105.3030303030303</v>
      </c>
      <c r="P21" s="197">
        <f t="shared" si="10"/>
        <v>138.17504655493482</v>
      </c>
      <c r="Q21" s="106"/>
      <c r="R21" s="106"/>
      <c r="S21" s="106"/>
      <c r="T21" s="106"/>
      <c r="U21" s="106"/>
      <c r="V21" s="106"/>
      <c r="W21" s="106"/>
      <c r="X21" s="106"/>
      <c r="Y21" s="106"/>
      <c r="Z21" s="106"/>
      <c r="AA21" s="106"/>
      <c r="AB21" s="106"/>
      <c r="AC21" s="106"/>
      <c r="AD21" s="106"/>
      <c r="AE21" s="106"/>
      <c r="AF21" s="106"/>
      <c r="AG21" s="106"/>
      <c r="AH21" s="106"/>
      <c r="AI21" s="106"/>
      <c r="AJ21" s="106"/>
      <c r="AK21" s="106"/>
      <c r="AL21" s="106"/>
      <c r="AM21" s="106"/>
      <c r="AN21" s="106"/>
      <c r="AO21" s="106"/>
      <c r="AP21" s="106"/>
      <c r="AQ21" s="106"/>
      <c r="AR21" s="106"/>
    </row>
    <row r="22" spans="1:44" x14ac:dyDescent="0.25">
      <c r="A22" s="4" t="s">
        <v>52</v>
      </c>
      <c r="B22" s="141">
        <v>100</v>
      </c>
      <c r="C22" s="111">
        <v>529</v>
      </c>
      <c r="D22" s="130">
        <f t="shared" si="1"/>
        <v>0.52114632488399815</v>
      </c>
      <c r="E22" s="80">
        <v>79</v>
      </c>
      <c r="F22" s="5">
        <v>373</v>
      </c>
      <c r="G22" s="94">
        <f t="shared" si="2"/>
        <v>0.34032536199487234</v>
      </c>
      <c r="H22" s="79">
        <v>54</v>
      </c>
      <c r="I22" s="5">
        <v>276</v>
      </c>
      <c r="J22" s="153">
        <f t="shared" si="3"/>
        <v>0.31934834424825864</v>
      </c>
      <c r="K22" s="193">
        <f t="shared" si="4"/>
        <v>126.58227848101266</v>
      </c>
      <c r="L22" s="197">
        <f t="shared" si="5"/>
        <v>141.82305630026809</v>
      </c>
      <c r="M22" s="95">
        <f t="shared" si="6"/>
        <v>185.18518518518519</v>
      </c>
      <c r="N22" s="96">
        <f t="shared" si="7"/>
        <v>191.66666666666669</v>
      </c>
      <c r="O22" s="198">
        <f t="shared" si="9"/>
        <v>146.2962962962963</v>
      </c>
      <c r="P22" s="197">
        <f t="shared" si="10"/>
        <v>135.14492753623188</v>
      </c>
      <c r="Q22" s="106"/>
      <c r="R22" s="199"/>
      <c r="S22" s="199"/>
      <c r="T22" s="199"/>
      <c r="U22" s="199"/>
      <c r="V22" s="199"/>
      <c r="W22" s="199"/>
      <c r="X22" s="199"/>
      <c r="Y22" s="199"/>
      <c r="Z22" s="199"/>
      <c r="AA22" s="106"/>
      <c r="AB22" s="106"/>
      <c r="AC22" s="106"/>
      <c r="AD22" s="106"/>
      <c r="AE22" s="106"/>
      <c r="AF22" s="106"/>
      <c r="AG22" s="106"/>
      <c r="AH22" s="106"/>
      <c r="AI22" s="106"/>
      <c r="AJ22" s="106"/>
      <c r="AK22" s="106"/>
      <c r="AL22" s="106"/>
      <c r="AM22" s="106"/>
      <c r="AN22" s="106"/>
      <c r="AO22" s="106"/>
      <c r="AP22" s="106"/>
      <c r="AQ22" s="106"/>
      <c r="AR22" s="106"/>
    </row>
    <row r="23" spans="1:44" x14ac:dyDescent="0.25">
      <c r="A23" s="4" t="s">
        <v>46</v>
      </c>
      <c r="B23" s="141">
        <v>132</v>
      </c>
      <c r="C23" s="111">
        <v>477</v>
      </c>
      <c r="D23" s="130">
        <f t="shared" si="1"/>
        <v>0.46991833075551437</v>
      </c>
      <c r="E23" s="80">
        <v>149</v>
      </c>
      <c r="F23" s="5">
        <v>657</v>
      </c>
      <c r="G23" s="94">
        <f t="shared" si="2"/>
        <v>0.59944708533681257</v>
      </c>
      <c r="H23" s="79">
        <v>149</v>
      </c>
      <c r="I23" s="5">
        <v>643</v>
      </c>
      <c r="J23" s="153">
        <f t="shared" si="3"/>
        <v>0.74398907736097941</v>
      </c>
      <c r="K23" s="193">
        <f t="shared" si="4"/>
        <v>88.590604026845639</v>
      </c>
      <c r="L23" s="197">
        <f t="shared" si="5"/>
        <v>72.602739726027394</v>
      </c>
      <c r="M23" s="95">
        <f t="shared" si="6"/>
        <v>88.590604026845639</v>
      </c>
      <c r="N23" s="96">
        <f t="shared" si="7"/>
        <v>74.183514774494554</v>
      </c>
      <c r="O23" s="198">
        <f t="shared" si="9"/>
        <v>100</v>
      </c>
      <c r="P23" s="197">
        <f t="shared" si="10"/>
        <v>102.17729393468117</v>
      </c>
      <c r="Q23" s="106"/>
      <c r="R23" s="200"/>
      <c r="S23" s="201"/>
      <c r="T23" s="201"/>
      <c r="U23" s="202"/>
      <c r="V23" s="201"/>
      <c r="W23" s="201"/>
      <c r="X23" s="202"/>
      <c r="Y23" s="203"/>
      <c r="Z23" s="203"/>
      <c r="AA23" s="106"/>
      <c r="AB23" s="106"/>
      <c r="AC23" s="106"/>
      <c r="AD23" s="106"/>
      <c r="AE23" s="106"/>
      <c r="AF23" s="106"/>
      <c r="AG23" s="106"/>
      <c r="AH23" s="106"/>
      <c r="AI23" s="106"/>
      <c r="AJ23" s="106"/>
      <c r="AK23" s="106"/>
      <c r="AL23" s="106"/>
      <c r="AM23" s="106"/>
      <c r="AN23" s="106"/>
      <c r="AO23" s="106"/>
      <c r="AP23" s="106"/>
      <c r="AQ23" s="106"/>
      <c r="AR23" s="106"/>
    </row>
    <row r="24" spans="1:44" x14ac:dyDescent="0.25">
      <c r="A24" s="4" t="s">
        <v>62</v>
      </c>
      <c r="B24" s="141">
        <v>96</v>
      </c>
      <c r="C24" s="111">
        <v>359</v>
      </c>
      <c r="D24" s="130">
        <f t="shared" si="1"/>
        <v>0.35367019023318585</v>
      </c>
      <c r="E24" s="80">
        <v>79</v>
      </c>
      <c r="F24" s="5">
        <v>329</v>
      </c>
      <c r="G24" s="94">
        <f t="shared" si="2"/>
        <v>0.3001797428855576</v>
      </c>
      <c r="H24" s="79">
        <v>74</v>
      </c>
      <c r="I24" s="5">
        <v>401</v>
      </c>
      <c r="J24" s="153">
        <f t="shared" si="3"/>
        <v>0.46398074653460758</v>
      </c>
      <c r="K24" s="193">
        <f t="shared" si="4"/>
        <v>121.51898734177216</v>
      </c>
      <c r="L24" s="197">
        <f t="shared" si="5"/>
        <v>109.11854103343465</v>
      </c>
      <c r="M24" s="95">
        <f t="shared" si="6"/>
        <v>129.72972972972974</v>
      </c>
      <c r="N24" s="96">
        <f t="shared" si="7"/>
        <v>89.526184538653368</v>
      </c>
      <c r="O24" s="198">
        <f t="shared" si="9"/>
        <v>106.75675675675676</v>
      </c>
      <c r="P24" s="197">
        <f t="shared" si="10"/>
        <v>82.044887780548621</v>
      </c>
      <c r="Q24" s="106"/>
      <c r="R24" s="200"/>
      <c r="S24" s="201"/>
      <c r="T24" s="201"/>
      <c r="U24" s="202"/>
      <c r="V24" s="201"/>
      <c r="W24" s="201"/>
      <c r="X24" s="202"/>
      <c r="Y24" s="203"/>
      <c r="Z24" s="203"/>
      <c r="AA24" s="106"/>
      <c r="AB24" s="106"/>
      <c r="AC24" s="106"/>
      <c r="AD24" s="106"/>
      <c r="AE24" s="106"/>
      <c r="AF24" s="106"/>
      <c r="AG24" s="106"/>
      <c r="AH24" s="106"/>
      <c r="AI24" s="106"/>
      <c r="AJ24" s="106"/>
      <c r="AK24" s="106"/>
      <c r="AL24" s="106"/>
      <c r="AM24" s="106"/>
      <c r="AN24" s="106"/>
      <c r="AO24" s="106"/>
      <c r="AP24" s="106"/>
      <c r="AQ24" s="106"/>
      <c r="AR24" s="106"/>
    </row>
    <row r="25" spans="1:44" x14ac:dyDescent="0.25">
      <c r="A25" s="4" t="s">
        <v>64</v>
      </c>
      <c r="B25" s="141">
        <v>52</v>
      </c>
      <c r="C25" s="111">
        <v>320</v>
      </c>
      <c r="D25" s="130">
        <f t="shared" si="1"/>
        <v>0.31524919463682305</v>
      </c>
      <c r="E25" s="80">
        <v>19</v>
      </c>
      <c r="F25" s="5">
        <v>88</v>
      </c>
      <c r="G25" s="94">
        <f t="shared" si="2"/>
        <v>8.0291238218629393E-2</v>
      </c>
      <c r="H25" s="79">
        <v>40</v>
      </c>
      <c r="I25" s="5">
        <v>219</v>
      </c>
      <c r="J25" s="153">
        <f t="shared" si="3"/>
        <v>0.25339596880568349</v>
      </c>
      <c r="K25" s="193">
        <f t="shared" si="4"/>
        <v>273.68421052631578</v>
      </c>
      <c r="L25" s="197">
        <f t="shared" si="5"/>
        <v>363.63636363636363</v>
      </c>
      <c r="M25" s="95">
        <f t="shared" si="6"/>
        <v>130</v>
      </c>
      <c r="N25" s="96">
        <f t="shared" si="7"/>
        <v>146.11872146118719</v>
      </c>
      <c r="O25" s="198">
        <f t="shared" si="9"/>
        <v>47.5</v>
      </c>
      <c r="P25" s="197">
        <f t="shared" si="10"/>
        <v>40.182648401826484</v>
      </c>
      <c r="Q25" s="106"/>
      <c r="R25" s="200"/>
      <c r="S25" s="201"/>
      <c r="T25" s="201"/>
      <c r="U25" s="202"/>
      <c r="V25" s="201"/>
      <c r="W25" s="201"/>
      <c r="X25" s="202"/>
      <c r="Y25" s="203"/>
      <c r="Z25" s="203"/>
      <c r="AA25" s="106"/>
      <c r="AB25" s="106"/>
      <c r="AC25" s="106"/>
      <c r="AD25" s="106"/>
      <c r="AE25" s="106"/>
      <c r="AF25" s="106"/>
      <c r="AG25" s="106"/>
      <c r="AH25" s="106"/>
      <c r="AI25" s="106"/>
      <c r="AJ25" s="106"/>
      <c r="AK25" s="106"/>
      <c r="AL25" s="106"/>
      <c r="AM25" s="106"/>
      <c r="AN25" s="106"/>
      <c r="AO25" s="106"/>
      <c r="AP25" s="106"/>
      <c r="AQ25" s="106"/>
      <c r="AR25" s="106"/>
    </row>
    <row r="26" spans="1:44" x14ac:dyDescent="0.25">
      <c r="A26" s="4" t="s">
        <v>42</v>
      </c>
      <c r="B26" s="141">
        <v>59</v>
      </c>
      <c r="C26" s="111">
        <v>238</v>
      </c>
      <c r="D26" s="130">
        <f t="shared" si="1"/>
        <v>0.23446658851113714</v>
      </c>
      <c r="E26" s="80">
        <v>111</v>
      </c>
      <c r="F26" s="5">
        <v>463</v>
      </c>
      <c r="G26" s="94">
        <f t="shared" si="2"/>
        <v>0.42244140108210693</v>
      </c>
      <c r="H26" s="79">
        <v>64</v>
      </c>
      <c r="I26" s="5">
        <v>285</v>
      </c>
      <c r="J26" s="153">
        <f t="shared" si="3"/>
        <v>0.32976187721287575</v>
      </c>
      <c r="K26" s="193">
        <f t="shared" si="4"/>
        <v>53.153153153153156</v>
      </c>
      <c r="L26" s="197">
        <f t="shared" si="5"/>
        <v>51.403887688984881</v>
      </c>
      <c r="M26" s="95">
        <f t="shared" si="6"/>
        <v>92.1875</v>
      </c>
      <c r="N26" s="96">
        <f t="shared" si="7"/>
        <v>83.508771929824562</v>
      </c>
      <c r="O26" s="198">
        <f t="shared" si="9"/>
        <v>173.4375</v>
      </c>
      <c r="P26" s="197">
        <f t="shared" si="10"/>
        <v>162.45614035087718</v>
      </c>
      <c r="Q26" s="106"/>
      <c r="R26" s="200"/>
      <c r="S26" s="201"/>
      <c r="T26" s="201"/>
      <c r="U26" s="202"/>
      <c r="V26" s="201"/>
      <c r="W26" s="201"/>
      <c r="X26" s="202"/>
      <c r="Y26" s="203"/>
      <c r="Z26" s="203"/>
      <c r="AA26" s="106"/>
      <c r="AB26" s="106"/>
      <c r="AC26" s="106"/>
      <c r="AD26" s="106"/>
      <c r="AE26" s="106"/>
      <c r="AF26" s="106"/>
      <c r="AG26" s="106"/>
      <c r="AH26" s="106"/>
      <c r="AI26" s="106"/>
      <c r="AJ26" s="106"/>
      <c r="AK26" s="106"/>
      <c r="AL26" s="106"/>
      <c r="AM26" s="106"/>
      <c r="AN26" s="106"/>
      <c r="AO26" s="106"/>
      <c r="AP26" s="106"/>
      <c r="AQ26" s="106"/>
      <c r="AR26" s="106"/>
    </row>
    <row r="27" spans="1:44" x14ac:dyDescent="0.25">
      <c r="A27" s="4" t="s">
        <v>59</v>
      </c>
      <c r="B27" s="141">
        <v>31</v>
      </c>
      <c r="C27" s="111">
        <v>218</v>
      </c>
      <c r="D27" s="130">
        <f t="shared" si="1"/>
        <v>0.21476351384633574</v>
      </c>
      <c r="E27" s="80">
        <v>38</v>
      </c>
      <c r="F27" s="5">
        <v>183</v>
      </c>
      <c r="G27" s="94">
        <f t="shared" si="2"/>
        <v>0.16696927947737705</v>
      </c>
      <c r="H27" s="79">
        <v>20</v>
      </c>
      <c r="I27" s="5">
        <v>131</v>
      </c>
      <c r="J27" s="153">
        <f t="shared" si="3"/>
        <v>0.15157475759609376</v>
      </c>
      <c r="K27" s="193">
        <f t="shared" si="4"/>
        <v>81.578947368421055</v>
      </c>
      <c r="L27" s="197">
        <f t="shared" si="5"/>
        <v>119.12568306010928</v>
      </c>
      <c r="M27" s="95">
        <f t="shared" si="6"/>
        <v>155</v>
      </c>
      <c r="N27" s="96">
        <f t="shared" si="7"/>
        <v>166.41221374045801</v>
      </c>
      <c r="O27" s="198">
        <f t="shared" si="9"/>
        <v>190</v>
      </c>
      <c r="P27" s="197">
        <f t="shared" si="10"/>
        <v>139.69465648854961</v>
      </c>
      <c r="Q27" s="106"/>
      <c r="R27" s="200"/>
      <c r="S27" s="201"/>
      <c r="T27" s="201"/>
      <c r="U27" s="202"/>
      <c r="V27" s="201"/>
      <c r="W27" s="201"/>
      <c r="X27" s="202"/>
      <c r="Y27" s="203"/>
      <c r="Z27" s="203"/>
      <c r="AA27" s="106"/>
      <c r="AB27" s="106"/>
      <c r="AC27" s="106"/>
      <c r="AD27" s="106"/>
      <c r="AE27" s="106"/>
      <c r="AF27" s="106"/>
      <c r="AG27" s="106"/>
      <c r="AH27" s="106"/>
      <c r="AI27" s="106"/>
      <c r="AJ27" s="106"/>
      <c r="AK27" s="106"/>
      <c r="AL27" s="106"/>
      <c r="AM27" s="106"/>
      <c r="AN27" s="106"/>
      <c r="AO27" s="106"/>
      <c r="AP27" s="106"/>
      <c r="AQ27" s="106"/>
      <c r="AR27" s="106"/>
    </row>
    <row r="28" spans="1:44" x14ac:dyDescent="0.25">
      <c r="A28" s="4" t="s">
        <v>56</v>
      </c>
      <c r="B28" s="79">
        <v>28</v>
      </c>
      <c r="C28" s="5">
        <v>178</v>
      </c>
      <c r="D28" s="130">
        <f t="shared" si="1"/>
        <v>0.17535736451673284</v>
      </c>
      <c r="E28" s="80">
        <v>46</v>
      </c>
      <c r="F28" s="5">
        <v>231</v>
      </c>
      <c r="G28" s="94">
        <f t="shared" si="2"/>
        <v>0.21076450032390215</v>
      </c>
      <c r="H28" s="79">
        <v>16</v>
      </c>
      <c r="I28" s="5">
        <v>60</v>
      </c>
      <c r="J28" s="153">
        <f t="shared" si="3"/>
        <v>6.9423553097447535E-2</v>
      </c>
      <c r="K28" s="193">
        <f t="shared" si="4"/>
        <v>60.869565217391312</v>
      </c>
      <c r="L28" s="197">
        <f t="shared" si="5"/>
        <v>77.056277056277054</v>
      </c>
      <c r="M28" s="95">
        <f t="shared" si="6"/>
        <v>175</v>
      </c>
      <c r="N28" s="96">
        <f t="shared" si="7"/>
        <v>296.66666666666669</v>
      </c>
      <c r="O28" s="198">
        <f t="shared" si="9"/>
        <v>287.5</v>
      </c>
      <c r="P28" s="197">
        <f t="shared" si="10"/>
        <v>385</v>
      </c>
      <c r="Q28" s="106"/>
      <c r="R28" s="200"/>
      <c r="S28" s="201"/>
      <c r="T28" s="201"/>
      <c r="U28" s="202"/>
      <c r="V28" s="201"/>
      <c r="W28" s="201"/>
      <c r="X28" s="202"/>
      <c r="Y28" s="203"/>
      <c r="Z28" s="203"/>
      <c r="AA28" s="106"/>
      <c r="AB28" s="106"/>
      <c r="AC28" s="106"/>
      <c r="AD28" s="106"/>
      <c r="AE28" s="106"/>
      <c r="AF28" s="106"/>
      <c r="AG28" s="106"/>
      <c r="AH28" s="106"/>
      <c r="AI28" s="106"/>
      <c r="AJ28" s="106"/>
      <c r="AK28" s="106"/>
      <c r="AL28" s="106"/>
      <c r="AM28" s="106"/>
      <c r="AN28" s="106"/>
      <c r="AO28" s="106"/>
      <c r="AP28" s="106"/>
      <c r="AQ28" s="106"/>
      <c r="AR28" s="106"/>
    </row>
    <row r="29" spans="1:44" x14ac:dyDescent="0.25">
      <c r="A29" s="4" t="s">
        <v>48</v>
      </c>
      <c r="B29" s="79">
        <v>42</v>
      </c>
      <c r="C29" s="5">
        <v>149</v>
      </c>
      <c r="D29" s="130">
        <f t="shared" si="1"/>
        <v>0.14678790625277074</v>
      </c>
      <c r="E29" s="80">
        <v>57</v>
      </c>
      <c r="F29" s="5">
        <v>199</v>
      </c>
      <c r="G29" s="94">
        <f t="shared" si="2"/>
        <v>0.18156768642621873</v>
      </c>
      <c r="H29" s="79">
        <v>69</v>
      </c>
      <c r="I29" s="5">
        <v>307</v>
      </c>
      <c r="J29" s="153">
        <f t="shared" si="3"/>
        <v>0.35521718001527314</v>
      </c>
      <c r="K29" s="193">
        <f t="shared" si="4"/>
        <v>73.68421052631578</v>
      </c>
      <c r="L29" s="197">
        <f t="shared" si="5"/>
        <v>74.874371859296488</v>
      </c>
      <c r="M29" s="95">
        <f t="shared" si="6"/>
        <v>60.869565217391312</v>
      </c>
      <c r="N29" s="96">
        <f t="shared" si="7"/>
        <v>48.534201954397396</v>
      </c>
      <c r="O29" s="198">
        <f t="shared" si="9"/>
        <v>82.608695652173907</v>
      </c>
      <c r="P29" s="197">
        <f t="shared" si="10"/>
        <v>64.820846905537451</v>
      </c>
      <c r="Q29" s="106"/>
      <c r="R29" s="200"/>
      <c r="S29" s="201"/>
      <c r="T29" s="201"/>
      <c r="U29" s="202"/>
      <c r="V29" s="201"/>
      <c r="W29" s="201"/>
      <c r="X29" s="202"/>
      <c r="Y29" s="203"/>
      <c r="Z29" s="203"/>
      <c r="AA29" s="106"/>
      <c r="AB29" s="106"/>
      <c r="AC29" s="106"/>
      <c r="AD29" s="106"/>
      <c r="AE29" s="106"/>
      <c r="AF29" s="106"/>
      <c r="AG29" s="106"/>
      <c r="AH29" s="106"/>
      <c r="AI29" s="106"/>
      <c r="AJ29" s="106"/>
      <c r="AK29" s="106"/>
      <c r="AL29" s="106"/>
      <c r="AM29" s="106"/>
      <c r="AN29" s="106"/>
      <c r="AO29" s="106"/>
      <c r="AP29" s="106"/>
      <c r="AQ29" s="106"/>
      <c r="AR29" s="106"/>
    </row>
    <row r="30" spans="1:44" x14ac:dyDescent="0.25">
      <c r="A30" s="4" t="s">
        <v>83</v>
      </c>
      <c r="B30" s="79">
        <v>26</v>
      </c>
      <c r="C30" s="5">
        <v>139</v>
      </c>
      <c r="D30" s="130">
        <f t="shared" si="1"/>
        <v>0.13693636892037001</v>
      </c>
      <c r="E30" s="80">
        <v>16</v>
      </c>
      <c r="F30" s="5">
        <v>42</v>
      </c>
      <c r="G30" s="94">
        <f t="shared" si="2"/>
        <v>3.832081824070948E-2</v>
      </c>
      <c r="H30" s="79">
        <v>17</v>
      </c>
      <c r="I30" s="5">
        <v>63</v>
      </c>
      <c r="J30" s="153">
        <f t="shared" si="3"/>
        <v>7.2894730752319906E-2</v>
      </c>
      <c r="K30" s="193">
        <f t="shared" si="4"/>
        <v>162.5</v>
      </c>
      <c r="L30" s="197">
        <f t="shared" si="5"/>
        <v>330.95238095238091</v>
      </c>
      <c r="M30" s="95">
        <f t="shared" si="6"/>
        <v>152.94117647058823</v>
      </c>
      <c r="N30" s="96">
        <f t="shared" si="7"/>
        <v>220.63492063492066</v>
      </c>
      <c r="O30" s="198">
        <f t="shared" si="9"/>
        <v>94.117647058823522</v>
      </c>
      <c r="P30" s="197">
        <f t="shared" si="10"/>
        <v>66.666666666666657</v>
      </c>
      <c r="Q30" s="106"/>
      <c r="R30" s="200"/>
      <c r="S30" s="201"/>
      <c r="T30" s="201"/>
      <c r="U30" s="202"/>
      <c r="V30" s="201"/>
      <c r="W30" s="201"/>
      <c r="X30" s="202"/>
      <c r="Y30" s="203"/>
      <c r="Z30" s="203"/>
      <c r="AA30" s="106"/>
      <c r="AB30" s="106"/>
      <c r="AC30" s="106"/>
      <c r="AD30" s="106"/>
      <c r="AE30" s="106"/>
      <c r="AF30" s="106"/>
      <c r="AG30" s="106"/>
      <c r="AH30" s="106"/>
      <c r="AI30" s="106"/>
      <c r="AJ30" s="106"/>
      <c r="AK30" s="106"/>
      <c r="AL30" s="106"/>
      <c r="AM30" s="106"/>
      <c r="AN30" s="106"/>
      <c r="AO30" s="106"/>
      <c r="AP30" s="106"/>
      <c r="AQ30" s="106"/>
      <c r="AR30" s="106"/>
    </row>
    <row r="31" spans="1:44" x14ac:dyDescent="0.25">
      <c r="A31" s="4" t="s">
        <v>63</v>
      </c>
      <c r="B31" s="79">
        <v>41</v>
      </c>
      <c r="C31" s="5">
        <v>138</v>
      </c>
      <c r="D31" s="130">
        <f t="shared" si="1"/>
        <v>0.13595121518712996</v>
      </c>
      <c r="E31" s="80">
        <v>8</v>
      </c>
      <c r="F31" s="5">
        <v>19</v>
      </c>
      <c r="G31" s="94">
        <f t="shared" si="2"/>
        <v>1.7335608251749526E-2</v>
      </c>
      <c r="H31" s="79">
        <v>42</v>
      </c>
      <c r="I31" s="5">
        <v>181</v>
      </c>
      <c r="J31" s="153">
        <f t="shared" si="3"/>
        <v>0.20942771851063338</v>
      </c>
      <c r="K31" s="193">
        <f t="shared" si="4"/>
        <v>512.5</v>
      </c>
      <c r="L31" s="197">
        <f t="shared" si="5"/>
        <v>726.31578947368428</v>
      </c>
      <c r="M31" s="95">
        <f t="shared" si="6"/>
        <v>97.61904761904762</v>
      </c>
      <c r="N31" s="96">
        <f t="shared" si="7"/>
        <v>76.243093922651937</v>
      </c>
      <c r="O31" s="198">
        <f t="shared" si="9"/>
        <v>19.047619047619047</v>
      </c>
      <c r="P31" s="197">
        <f t="shared" si="10"/>
        <v>10.497237569060774</v>
      </c>
      <c r="Q31" s="106"/>
      <c r="R31" s="200"/>
      <c r="S31" s="201"/>
      <c r="T31" s="201"/>
      <c r="U31" s="202"/>
      <c r="V31" s="201"/>
      <c r="W31" s="201"/>
      <c r="X31" s="202"/>
      <c r="Y31" s="203"/>
      <c r="Z31" s="203"/>
      <c r="AA31" s="106"/>
      <c r="AB31" s="106"/>
      <c r="AC31" s="106"/>
      <c r="AD31" s="106"/>
      <c r="AE31" s="106"/>
      <c r="AF31" s="106"/>
      <c r="AG31" s="106"/>
      <c r="AH31" s="106"/>
      <c r="AI31" s="106"/>
      <c r="AJ31" s="106"/>
      <c r="AK31" s="106"/>
      <c r="AL31" s="106"/>
      <c r="AM31" s="106"/>
      <c r="AN31" s="106"/>
      <c r="AO31" s="106"/>
      <c r="AP31" s="106"/>
      <c r="AQ31" s="106"/>
      <c r="AR31" s="106"/>
    </row>
    <row r="32" spans="1:44" x14ac:dyDescent="0.25">
      <c r="A32" s="4" t="s">
        <v>57</v>
      </c>
      <c r="B32" s="79">
        <v>19</v>
      </c>
      <c r="C32" s="5">
        <v>118</v>
      </c>
      <c r="D32" s="130">
        <f t="shared" si="1"/>
        <v>0.11624814052232851</v>
      </c>
      <c r="E32" s="80">
        <v>30</v>
      </c>
      <c r="F32" s="5">
        <v>75</v>
      </c>
      <c r="G32" s="94">
        <f t="shared" si="2"/>
        <v>6.8430032572695504E-2</v>
      </c>
      <c r="H32" s="79">
        <v>28</v>
      </c>
      <c r="I32" s="5">
        <v>124</v>
      </c>
      <c r="J32" s="153">
        <f t="shared" si="3"/>
        <v>0.14347534306805823</v>
      </c>
      <c r="K32" s="193">
        <f t="shared" si="4"/>
        <v>63.333333333333329</v>
      </c>
      <c r="L32" s="197">
        <f t="shared" si="5"/>
        <v>157.33333333333331</v>
      </c>
      <c r="M32" s="95">
        <f t="shared" si="6"/>
        <v>67.857142857142861</v>
      </c>
      <c r="N32" s="96">
        <f t="shared" si="7"/>
        <v>95.161290322580655</v>
      </c>
      <c r="O32" s="198">
        <f t="shared" si="9"/>
        <v>107.14285714285714</v>
      </c>
      <c r="P32" s="197">
        <f t="shared" si="10"/>
        <v>60.483870967741936</v>
      </c>
      <c r="Q32" s="106"/>
      <c r="R32" s="200"/>
      <c r="S32" s="201"/>
      <c r="T32" s="201"/>
      <c r="U32" s="202"/>
      <c r="V32" s="201"/>
      <c r="W32" s="201"/>
      <c r="X32" s="202"/>
      <c r="Y32" s="203"/>
      <c r="Z32" s="203"/>
      <c r="AA32" s="106"/>
      <c r="AB32" s="106"/>
      <c r="AC32" s="106"/>
      <c r="AD32" s="106"/>
      <c r="AE32" s="106"/>
      <c r="AF32" s="106"/>
      <c r="AG32" s="106"/>
      <c r="AH32" s="106"/>
      <c r="AI32" s="106"/>
      <c r="AJ32" s="106"/>
      <c r="AK32" s="106"/>
      <c r="AL32" s="106"/>
      <c r="AM32" s="106"/>
      <c r="AN32" s="106"/>
      <c r="AO32" s="106"/>
      <c r="AP32" s="106"/>
      <c r="AQ32" s="106"/>
      <c r="AR32" s="106"/>
    </row>
    <row r="33" spans="1:44" x14ac:dyDescent="0.25">
      <c r="A33" s="4" t="s">
        <v>55</v>
      </c>
      <c r="B33" s="79">
        <v>32</v>
      </c>
      <c r="C33" s="5">
        <v>113</v>
      </c>
      <c r="D33" s="130">
        <f t="shared" si="1"/>
        <v>0.11132237185612814</v>
      </c>
      <c r="E33" s="80">
        <v>36</v>
      </c>
      <c r="F33" s="5">
        <v>206</v>
      </c>
      <c r="G33" s="94">
        <f t="shared" si="2"/>
        <v>0.18795448946633697</v>
      </c>
      <c r="H33" s="79">
        <v>18</v>
      </c>
      <c r="I33" s="5">
        <v>43</v>
      </c>
      <c r="J33" s="153">
        <f t="shared" si="3"/>
        <v>4.9753546386504061E-2</v>
      </c>
      <c r="K33" s="193">
        <f t="shared" si="4"/>
        <v>88.888888888888886</v>
      </c>
      <c r="L33" s="197">
        <f t="shared" si="5"/>
        <v>54.854368932038831</v>
      </c>
      <c r="M33" s="95">
        <f t="shared" si="6"/>
        <v>177.77777777777777</v>
      </c>
      <c r="N33" s="96">
        <f t="shared" si="7"/>
        <v>262.7906976744186</v>
      </c>
      <c r="O33" s="198">
        <f t="shared" si="9"/>
        <v>200</v>
      </c>
      <c r="P33" s="197">
        <f t="shared" si="10"/>
        <v>479.06976744186045</v>
      </c>
      <c r="Q33" s="106"/>
      <c r="R33" s="136"/>
      <c r="S33" s="204"/>
      <c r="T33" s="204"/>
      <c r="U33" s="205"/>
      <c r="V33" s="204"/>
      <c r="W33" s="204"/>
      <c r="X33" s="206"/>
      <c r="Y33" s="207"/>
      <c r="Z33" s="207"/>
      <c r="AA33" s="106"/>
      <c r="AB33" s="106"/>
      <c r="AC33" s="106"/>
      <c r="AD33" s="106"/>
      <c r="AE33" s="106"/>
      <c r="AF33" s="106"/>
      <c r="AG33" s="106"/>
      <c r="AH33" s="106"/>
      <c r="AI33" s="106"/>
      <c r="AJ33" s="106"/>
      <c r="AK33" s="106"/>
      <c r="AL33" s="106"/>
      <c r="AM33" s="106"/>
      <c r="AN33" s="106"/>
      <c r="AO33" s="106"/>
      <c r="AP33" s="106"/>
      <c r="AQ33" s="106"/>
      <c r="AR33" s="106"/>
    </row>
    <row r="34" spans="1:44" x14ac:dyDescent="0.25">
      <c r="A34" s="4" t="s">
        <v>85</v>
      </c>
      <c r="B34" s="79">
        <v>22</v>
      </c>
      <c r="C34" s="5">
        <v>101</v>
      </c>
      <c r="D34" s="130">
        <f t="shared" si="1"/>
        <v>9.9500527057247282E-2</v>
      </c>
      <c r="E34" s="80">
        <v>5</v>
      </c>
      <c r="F34" s="5">
        <v>16</v>
      </c>
      <c r="G34" s="94">
        <f t="shared" si="2"/>
        <v>1.4598406948841708E-2</v>
      </c>
      <c r="H34" s="79">
        <v>26</v>
      </c>
      <c r="I34" s="5">
        <v>98</v>
      </c>
      <c r="J34" s="153">
        <f t="shared" si="3"/>
        <v>0.11339180339249763</v>
      </c>
      <c r="K34" s="193">
        <f t="shared" si="4"/>
        <v>440.00000000000006</v>
      </c>
      <c r="L34" s="197">
        <f t="shared" si="5"/>
        <v>631.25</v>
      </c>
      <c r="M34" s="95">
        <f t="shared" si="6"/>
        <v>84.615384615384613</v>
      </c>
      <c r="N34" s="96">
        <f t="shared" si="7"/>
        <v>103.0612244897959</v>
      </c>
      <c r="O34" s="198">
        <f t="shared" si="9"/>
        <v>19.230769230769234</v>
      </c>
      <c r="P34" s="197">
        <f t="shared" si="10"/>
        <v>16.326530612244898</v>
      </c>
      <c r="Q34" s="106"/>
      <c r="R34" s="136"/>
      <c r="S34" s="208"/>
      <c r="T34" s="208"/>
      <c r="U34" s="209"/>
      <c r="V34" s="208"/>
      <c r="W34" s="208"/>
      <c r="X34" s="210"/>
      <c r="Y34" s="211"/>
      <c r="Z34" s="211"/>
      <c r="AA34" s="106"/>
      <c r="AB34" s="106"/>
      <c r="AC34" s="106"/>
      <c r="AD34" s="106"/>
      <c r="AE34" s="106"/>
      <c r="AF34" s="106"/>
      <c r="AG34" s="106"/>
      <c r="AH34" s="106"/>
      <c r="AI34" s="106"/>
      <c r="AJ34" s="106"/>
      <c r="AK34" s="106"/>
      <c r="AL34" s="106"/>
      <c r="AM34" s="106"/>
      <c r="AN34" s="106"/>
      <c r="AO34" s="106"/>
      <c r="AP34" s="106"/>
      <c r="AQ34" s="106"/>
      <c r="AR34" s="106"/>
    </row>
    <row r="35" spans="1:44" x14ac:dyDescent="0.25">
      <c r="A35" s="4" t="s">
        <v>79</v>
      </c>
      <c r="B35" s="79">
        <v>15</v>
      </c>
      <c r="C35" s="5">
        <v>80</v>
      </c>
      <c r="D35" s="130">
        <f t="shared" si="1"/>
        <v>7.8812298659205762E-2</v>
      </c>
      <c r="E35" s="80">
        <v>20</v>
      </c>
      <c r="F35" s="5">
        <v>73</v>
      </c>
      <c r="G35" s="94">
        <f t="shared" si="2"/>
        <v>6.6605231704090301E-2</v>
      </c>
      <c r="H35" s="79">
        <v>25</v>
      </c>
      <c r="I35" s="5">
        <v>128</v>
      </c>
      <c r="J35" s="153">
        <f t="shared" si="3"/>
        <v>0.14810357994122139</v>
      </c>
      <c r="K35" s="193">
        <f t="shared" si="4"/>
        <v>75</v>
      </c>
      <c r="L35" s="197">
        <f t="shared" si="5"/>
        <v>109.58904109589041</v>
      </c>
      <c r="M35" s="95">
        <f t="shared" si="6"/>
        <v>60</v>
      </c>
      <c r="N35" s="96">
        <f t="shared" si="7"/>
        <v>62.5</v>
      </c>
      <c r="O35" s="198">
        <f t="shared" si="9"/>
        <v>80</v>
      </c>
      <c r="P35" s="197">
        <f t="shared" si="10"/>
        <v>57.03125</v>
      </c>
      <c r="Q35" s="106"/>
      <c r="R35" s="136"/>
      <c r="S35" s="208"/>
      <c r="T35" s="208"/>
      <c r="U35" s="209"/>
      <c r="V35" s="208"/>
      <c r="W35" s="208"/>
      <c r="X35" s="210"/>
      <c r="Y35" s="211"/>
      <c r="Z35" s="211"/>
      <c r="AA35" s="106"/>
      <c r="AB35" s="106"/>
      <c r="AC35" s="106"/>
      <c r="AD35" s="106"/>
      <c r="AE35" s="106"/>
      <c r="AF35" s="106"/>
      <c r="AG35" s="106"/>
      <c r="AH35" s="106"/>
      <c r="AI35" s="106"/>
      <c r="AJ35" s="106"/>
      <c r="AK35" s="106"/>
      <c r="AL35" s="106"/>
      <c r="AM35" s="106"/>
      <c r="AN35" s="106"/>
      <c r="AO35" s="106"/>
      <c r="AP35" s="106"/>
      <c r="AQ35" s="106"/>
      <c r="AR35" s="106"/>
    </row>
    <row r="36" spans="1:44" x14ac:dyDescent="0.25">
      <c r="A36" s="4" t="s">
        <v>54</v>
      </c>
      <c r="B36" s="79">
        <v>8</v>
      </c>
      <c r="C36" s="5">
        <v>71</v>
      </c>
      <c r="D36" s="130">
        <f t="shared" si="1"/>
        <v>6.9945915060045119E-2</v>
      </c>
      <c r="E36" s="80">
        <v>22</v>
      </c>
      <c r="F36" s="5">
        <v>103</v>
      </c>
      <c r="G36" s="94">
        <f t="shared" si="2"/>
        <v>9.3977244733168486E-2</v>
      </c>
      <c r="H36" s="79">
        <v>42</v>
      </c>
      <c r="I36" s="5">
        <v>115</v>
      </c>
      <c r="J36" s="153">
        <f t="shared" si="3"/>
        <v>0.13306181010344109</v>
      </c>
      <c r="K36" s="193">
        <f t="shared" si="4"/>
        <v>36.363636363636367</v>
      </c>
      <c r="L36" s="197">
        <f t="shared" si="5"/>
        <v>68.932038834951456</v>
      </c>
      <c r="M36" s="95">
        <f t="shared" si="6"/>
        <v>19.047619047619047</v>
      </c>
      <c r="N36" s="96">
        <f t="shared" si="7"/>
        <v>61.739130434782609</v>
      </c>
      <c r="O36" s="198">
        <f t="shared" si="9"/>
        <v>52.380952380952387</v>
      </c>
      <c r="P36" s="197">
        <f t="shared" si="10"/>
        <v>89.565217391304358</v>
      </c>
      <c r="Q36" s="106"/>
      <c r="R36" s="136"/>
      <c r="S36" s="208"/>
      <c r="T36" s="208"/>
      <c r="U36" s="209"/>
      <c r="V36" s="208"/>
      <c r="W36" s="208"/>
      <c r="X36" s="210"/>
      <c r="Y36" s="211"/>
      <c r="Z36" s="211"/>
      <c r="AA36" s="106"/>
      <c r="AB36" s="106"/>
      <c r="AC36" s="106"/>
      <c r="AD36" s="106"/>
      <c r="AE36" s="106"/>
      <c r="AF36" s="106"/>
      <c r="AG36" s="106"/>
      <c r="AH36" s="106"/>
      <c r="AI36" s="106"/>
      <c r="AJ36" s="106"/>
      <c r="AK36" s="106"/>
      <c r="AL36" s="106"/>
      <c r="AM36" s="106"/>
      <c r="AN36" s="106"/>
      <c r="AO36" s="106"/>
      <c r="AP36" s="106"/>
      <c r="AQ36" s="106"/>
      <c r="AR36" s="106"/>
    </row>
    <row r="37" spans="1:44" x14ac:dyDescent="0.25">
      <c r="A37" s="4" t="s">
        <v>90</v>
      </c>
      <c r="B37" s="79">
        <v>14</v>
      </c>
      <c r="C37" s="5">
        <v>55</v>
      </c>
      <c r="D37" s="130">
        <f t="shared" si="1"/>
        <v>5.4183455328203969E-2</v>
      </c>
      <c r="E37" s="80">
        <v>23</v>
      </c>
      <c r="F37" s="5">
        <v>98</v>
      </c>
      <c r="G37" s="94">
        <f t="shared" si="2"/>
        <v>8.9415242561655464E-2</v>
      </c>
      <c r="H37" s="79">
        <v>16</v>
      </c>
      <c r="I37" s="5">
        <v>49</v>
      </c>
      <c r="J37" s="153">
        <f t="shared" si="3"/>
        <v>5.6695901696248815E-2</v>
      </c>
      <c r="K37" s="193">
        <f t="shared" si="4"/>
        <v>60.869565217391312</v>
      </c>
      <c r="L37" s="197">
        <f t="shared" si="5"/>
        <v>56.12244897959183</v>
      </c>
      <c r="M37" s="95">
        <f t="shared" si="6"/>
        <v>87.5</v>
      </c>
      <c r="N37" s="96">
        <f t="shared" si="7"/>
        <v>112.24489795918366</v>
      </c>
      <c r="O37" s="198">
        <f t="shared" si="9"/>
        <v>143.75</v>
      </c>
      <c r="P37" s="197">
        <f t="shared" si="10"/>
        <v>200</v>
      </c>
      <c r="Q37" s="106"/>
      <c r="R37" s="106"/>
      <c r="S37" s="137"/>
      <c r="T37" s="137"/>
      <c r="U37" s="212"/>
      <c r="V37" s="137"/>
      <c r="W37" s="137"/>
      <c r="X37" s="106"/>
      <c r="Y37" s="106"/>
      <c r="Z37" s="106"/>
      <c r="AA37" s="106"/>
      <c r="AB37" s="106"/>
      <c r="AC37" s="106"/>
      <c r="AD37" s="106"/>
      <c r="AE37" s="106"/>
      <c r="AF37" s="106"/>
      <c r="AG37" s="106"/>
      <c r="AH37" s="106"/>
      <c r="AI37" s="106"/>
      <c r="AJ37" s="106"/>
      <c r="AK37" s="106"/>
      <c r="AL37" s="106"/>
      <c r="AM37" s="106"/>
      <c r="AN37" s="106"/>
      <c r="AO37" s="106"/>
      <c r="AP37" s="106"/>
      <c r="AQ37" s="106"/>
      <c r="AR37" s="106"/>
    </row>
    <row r="38" spans="1:44" x14ac:dyDescent="0.25">
      <c r="A38" s="4" t="s">
        <v>88</v>
      </c>
      <c r="B38" s="79">
        <v>17</v>
      </c>
      <c r="C38" s="5">
        <v>46</v>
      </c>
      <c r="D38" s="130">
        <f t="shared" ref="D38:D69" si="11">IF($C$83&lt;&gt;0,C38/$C$83*100,0)</f>
        <v>4.5317071729043319E-2</v>
      </c>
      <c r="E38" s="80">
        <v>13</v>
      </c>
      <c r="F38" s="5">
        <v>75</v>
      </c>
      <c r="G38" s="94">
        <f t="shared" ref="G38:G69" si="12">IF($F$83&lt;&gt;0,F38/$F$83*100,0)</f>
        <v>6.8430032572695504E-2</v>
      </c>
      <c r="H38" s="79">
        <v>9</v>
      </c>
      <c r="I38" s="5">
        <v>44</v>
      </c>
      <c r="J38" s="153">
        <f t="shared" ref="J38:J69" si="13">IF($I$83&lt;&gt;0,I38/$I$83*100,0)</f>
        <v>5.0910605604794858E-2</v>
      </c>
      <c r="K38" s="193">
        <f t="shared" ref="K38:K69" si="14">IF(OR(B38&lt;&gt;0)*(E38&lt;&gt;0),B38/E38*100," ")</f>
        <v>130.76923076923077</v>
      </c>
      <c r="L38" s="197">
        <f t="shared" ref="L38:L69" si="15">IF(OR(C38&lt;&gt;0)*(F38&lt;&gt;0),C38/F38*100," ")</f>
        <v>61.333333333333329</v>
      </c>
      <c r="M38" s="95">
        <f t="shared" ref="M38:M69" si="16">IF(OR(B38&lt;&gt;0)*(H38&lt;&gt;0),B38/H38*100," ")</f>
        <v>188.88888888888889</v>
      </c>
      <c r="N38" s="96">
        <f t="shared" ref="N38:N69" si="17">IF(OR(C38&lt;&gt;0)*(I38&lt;&gt;0),C38/I38*100," ")</f>
        <v>104.54545454545455</v>
      </c>
      <c r="O38" s="198">
        <f t="shared" si="9"/>
        <v>144.44444444444443</v>
      </c>
      <c r="P38" s="197">
        <f t="shared" si="10"/>
        <v>170.45454545454547</v>
      </c>
      <c r="Q38" s="106"/>
      <c r="R38" s="106"/>
      <c r="S38" s="137"/>
      <c r="T38" s="106"/>
      <c r="U38" s="106"/>
      <c r="V38" s="106"/>
      <c r="W38" s="106"/>
      <c r="X38" s="106"/>
      <c r="Y38" s="106"/>
      <c r="Z38" s="106"/>
      <c r="AA38" s="106"/>
      <c r="AB38" s="106"/>
      <c r="AC38" s="106"/>
      <c r="AD38" s="106"/>
      <c r="AE38" s="106"/>
      <c r="AF38" s="106"/>
      <c r="AG38" s="106"/>
      <c r="AH38" s="106"/>
      <c r="AI38" s="106"/>
      <c r="AJ38" s="106"/>
      <c r="AK38" s="106"/>
      <c r="AL38" s="106"/>
      <c r="AM38" s="106"/>
      <c r="AN38" s="106"/>
      <c r="AO38" s="106"/>
      <c r="AP38" s="106"/>
      <c r="AQ38" s="106"/>
      <c r="AR38" s="106"/>
    </row>
    <row r="39" spans="1:44" x14ac:dyDescent="0.25">
      <c r="A39" s="4" t="s">
        <v>84</v>
      </c>
      <c r="B39" s="79">
        <v>11</v>
      </c>
      <c r="C39" s="5">
        <v>42</v>
      </c>
      <c r="D39" s="130">
        <f t="shared" si="11"/>
        <v>4.1376456796083025E-2</v>
      </c>
      <c r="E39" s="80">
        <v>13</v>
      </c>
      <c r="F39" s="5">
        <v>45</v>
      </c>
      <c r="G39" s="94">
        <f t="shared" si="12"/>
        <v>4.1058019543617298E-2</v>
      </c>
      <c r="H39" s="79">
        <v>18</v>
      </c>
      <c r="I39" s="5">
        <v>46</v>
      </c>
      <c r="J39" s="153">
        <f t="shared" si="13"/>
        <v>5.3224724041376431E-2</v>
      </c>
      <c r="K39" s="193">
        <f t="shared" si="14"/>
        <v>84.615384615384613</v>
      </c>
      <c r="L39" s="197">
        <f t="shared" si="15"/>
        <v>93.333333333333329</v>
      </c>
      <c r="M39" s="95">
        <f t="shared" si="16"/>
        <v>61.111111111111114</v>
      </c>
      <c r="N39" s="96">
        <f t="shared" si="17"/>
        <v>91.304347826086953</v>
      </c>
      <c r="O39" s="198">
        <f t="shared" ref="O39:O70" si="18">IF(OR(E39&lt;&gt;0)*(H39&lt;&gt;0),E39/H39*100," ")</f>
        <v>72.222222222222214</v>
      </c>
      <c r="P39" s="197">
        <f t="shared" si="10"/>
        <v>97.826086956521735</v>
      </c>
      <c r="Q39" s="106"/>
      <c r="R39" s="106"/>
      <c r="S39" s="106"/>
      <c r="T39" s="106"/>
      <c r="U39" s="106"/>
      <c r="V39" s="106"/>
      <c r="W39" s="106"/>
      <c r="X39" s="106"/>
      <c r="Y39" s="106"/>
      <c r="Z39" s="106"/>
      <c r="AA39" s="106"/>
      <c r="AB39" s="106"/>
      <c r="AC39" s="106"/>
      <c r="AD39" s="106"/>
      <c r="AE39" s="106"/>
      <c r="AF39" s="106"/>
      <c r="AG39" s="106"/>
      <c r="AH39" s="106"/>
      <c r="AI39" s="106"/>
      <c r="AJ39" s="106"/>
      <c r="AK39" s="106"/>
      <c r="AL39" s="106"/>
      <c r="AM39" s="106"/>
      <c r="AN39" s="106"/>
      <c r="AO39" s="106"/>
      <c r="AP39" s="106"/>
      <c r="AQ39" s="106"/>
      <c r="AR39" s="106"/>
    </row>
    <row r="40" spans="1:44" x14ac:dyDescent="0.25">
      <c r="A40" s="4" t="s">
        <v>66</v>
      </c>
      <c r="B40" s="79">
        <v>12</v>
      </c>
      <c r="C40" s="5">
        <v>42</v>
      </c>
      <c r="D40" s="130">
        <f t="shared" si="11"/>
        <v>4.1376456796083025E-2</v>
      </c>
      <c r="E40" s="80">
        <v>19</v>
      </c>
      <c r="F40" s="5">
        <v>29</v>
      </c>
      <c r="G40" s="94">
        <f t="shared" si="12"/>
        <v>2.6459612594775594E-2</v>
      </c>
      <c r="H40" s="79">
        <v>13</v>
      </c>
      <c r="I40" s="5">
        <v>41</v>
      </c>
      <c r="J40" s="153">
        <f t="shared" si="13"/>
        <v>4.7439427949922473E-2</v>
      </c>
      <c r="K40" s="193">
        <f t="shared" si="14"/>
        <v>63.157894736842103</v>
      </c>
      <c r="L40" s="197">
        <f t="shared" si="15"/>
        <v>144.82758620689654</v>
      </c>
      <c r="M40" s="95">
        <f t="shared" si="16"/>
        <v>92.307692307692307</v>
      </c>
      <c r="N40" s="96">
        <f t="shared" si="17"/>
        <v>102.4390243902439</v>
      </c>
      <c r="O40" s="198">
        <f t="shared" si="18"/>
        <v>146.15384615384613</v>
      </c>
      <c r="P40" s="197">
        <f t="shared" si="10"/>
        <v>70.731707317073173</v>
      </c>
      <c r="Q40" s="106"/>
      <c r="R40" s="106"/>
      <c r="S40" s="106"/>
      <c r="T40" s="106"/>
      <c r="U40" s="106"/>
      <c r="V40" s="106"/>
      <c r="W40" s="106"/>
      <c r="X40" s="106"/>
      <c r="Y40" s="106"/>
      <c r="Z40" s="106"/>
      <c r="AA40" s="106"/>
      <c r="AB40" s="106"/>
      <c r="AC40" s="106"/>
      <c r="AD40" s="106"/>
      <c r="AE40" s="106"/>
      <c r="AF40" s="106"/>
      <c r="AG40" s="106"/>
      <c r="AH40" s="106"/>
      <c r="AI40" s="106"/>
      <c r="AJ40" s="106"/>
      <c r="AK40" s="106"/>
      <c r="AL40" s="106"/>
      <c r="AM40" s="106"/>
      <c r="AN40" s="106"/>
      <c r="AO40" s="106"/>
      <c r="AP40" s="106"/>
      <c r="AQ40" s="106"/>
      <c r="AR40" s="106"/>
    </row>
    <row r="41" spans="1:44" x14ac:dyDescent="0.25">
      <c r="A41" s="4" t="s">
        <v>61</v>
      </c>
      <c r="B41" s="79">
        <v>13</v>
      </c>
      <c r="C41" s="5">
        <v>41</v>
      </c>
      <c r="D41" s="130">
        <f t="shared" si="11"/>
        <v>4.0391303062842956E-2</v>
      </c>
      <c r="E41" s="80">
        <v>36</v>
      </c>
      <c r="F41" s="5">
        <v>99</v>
      </c>
      <c r="G41" s="94">
        <f t="shared" si="12"/>
        <v>9.0327642995958066E-2</v>
      </c>
      <c r="H41" s="79">
        <v>25</v>
      </c>
      <c r="I41" s="5">
        <v>84</v>
      </c>
      <c r="J41" s="153">
        <f t="shared" si="13"/>
        <v>9.7192974336426541E-2</v>
      </c>
      <c r="K41" s="193">
        <f t="shared" si="14"/>
        <v>36.111111111111107</v>
      </c>
      <c r="L41" s="197">
        <f t="shared" si="15"/>
        <v>41.414141414141412</v>
      </c>
      <c r="M41" s="95">
        <f t="shared" si="16"/>
        <v>52</v>
      </c>
      <c r="N41" s="96">
        <f t="shared" si="17"/>
        <v>48.80952380952381</v>
      </c>
      <c r="O41" s="198">
        <f t="shared" si="18"/>
        <v>144</v>
      </c>
      <c r="P41" s="197">
        <f t="shared" si="10"/>
        <v>117.85714285714286</v>
      </c>
      <c r="Q41" s="106"/>
      <c r="R41" s="106"/>
      <c r="S41" s="106"/>
      <c r="T41" s="106"/>
      <c r="U41" s="106"/>
      <c r="V41" s="106"/>
      <c r="W41" s="106"/>
      <c r="X41" s="106"/>
      <c r="Y41" s="106"/>
      <c r="Z41" s="106"/>
      <c r="AA41" s="106"/>
      <c r="AB41" s="106"/>
      <c r="AC41" s="106"/>
      <c r="AD41" s="106"/>
      <c r="AE41" s="106"/>
      <c r="AF41" s="106"/>
      <c r="AG41" s="106"/>
      <c r="AH41" s="106"/>
      <c r="AI41" s="106"/>
      <c r="AJ41" s="106"/>
      <c r="AK41" s="106"/>
      <c r="AL41" s="106"/>
      <c r="AM41" s="106"/>
      <c r="AN41" s="106"/>
      <c r="AO41" s="106"/>
      <c r="AP41" s="106"/>
      <c r="AQ41" s="106"/>
      <c r="AR41" s="106"/>
    </row>
    <row r="42" spans="1:44" x14ac:dyDescent="0.25">
      <c r="A42" s="4" t="s">
        <v>51</v>
      </c>
      <c r="B42" s="79">
        <v>14</v>
      </c>
      <c r="C42" s="5">
        <v>40</v>
      </c>
      <c r="D42" s="130">
        <f t="shared" si="11"/>
        <v>3.9406149329602881E-2</v>
      </c>
      <c r="E42" s="80">
        <v>29</v>
      </c>
      <c r="F42" s="5">
        <v>153</v>
      </c>
      <c r="G42" s="94">
        <f t="shared" si="12"/>
        <v>0.13959726644829884</v>
      </c>
      <c r="H42" s="79">
        <v>12</v>
      </c>
      <c r="I42" s="5">
        <v>69</v>
      </c>
      <c r="J42" s="153">
        <f t="shared" si="13"/>
        <v>7.9837086062064661E-2</v>
      </c>
      <c r="K42" s="193">
        <f t="shared" si="14"/>
        <v>48.275862068965516</v>
      </c>
      <c r="L42" s="197">
        <f t="shared" si="15"/>
        <v>26.143790849673206</v>
      </c>
      <c r="M42" s="95">
        <f t="shared" si="16"/>
        <v>116.66666666666667</v>
      </c>
      <c r="N42" s="96">
        <f t="shared" si="17"/>
        <v>57.971014492753625</v>
      </c>
      <c r="O42" s="198">
        <f t="shared" si="18"/>
        <v>241.66666666666666</v>
      </c>
      <c r="P42" s="197">
        <f t="shared" si="10"/>
        <v>221.73913043478262</v>
      </c>
      <c r="Q42" s="106"/>
      <c r="R42" s="106"/>
      <c r="S42" s="106"/>
      <c r="T42" s="106"/>
      <c r="U42" s="106"/>
      <c r="V42" s="106"/>
      <c r="W42" s="106"/>
      <c r="X42" s="106"/>
      <c r="Y42" s="106"/>
      <c r="Z42" s="106"/>
      <c r="AA42" s="106"/>
      <c r="AB42" s="106"/>
      <c r="AC42" s="106"/>
      <c r="AD42" s="106"/>
      <c r="AE42" s="106"/>
      <c r="AF42" s="106"/>
      <c r="AG42" s="106"/>
      <c r="AH42" s="106"/>
      <c r="AI42" s="106"/>
      <c r="AJ42" s="106"/>
      <c r="AK42" s="106"/>
      <c r="AL42" s="106"/>
      <c r="AM42" s="106"/>
      <c r="AN42" s="106"/>
      <c r="AO42" s="106"/>
      <c r="AP42" s="106"/>
      <c r="AQ42" s="106"/>
      <c r="AR42" s="106"/>
    </row>
    <row r="43" spans="1:44" x14ac:dyDescent="0.25">
      <c r="A43" s="4" t="s">
        <v>60</v>
      </c>
      <c r="B43" s="79">
        <v>8</v>
      </c>
      <c r="C43" s="5">
        <v>32</v>
      </c>
      <c r="D43" s="130">
        <f t="shared" si="11"/>
        <v>3.1524919463682306E-2</v>
      </c>
      <c r="E43" s="80">
        <v>21</v>
      </c>
      <c r="F43" s="5">
        <v>58</v>
      </c>
      <c r="G43" s="94">
        <f t="shared" si="12"/>
        <v>5.2919225189551188E-2</v>
      </c>
      <c r="H43" s="79">
        <v>6</v>
      </c>
      <c r="I43" s="5">
        <v>44</v>
      </c>
      <c r="J43" s="153">
        <f t="shared" si="13"/>
        <v>5.0910605604794858E-2</v>
      </c>
      <c r="K43" s="193">
        <f t="shared" si="14"/>
        <v>38.095238095238095</v>
      </c>
      <c r="L43" s="197">
        <f t="shared" si="15"/>
        <v>55.172413793103445</v>
      </c>
      <c r="M43" s="95">
        <f t="shared" si="16"/>
        <v>133.33333333333331</v>
      </c>
      <c r="N43" s="96">
        <f t="shared" si="17"/>
        <v>72.727272727272734</v>
      </c>
      <c r="O43" s="198">
        <f t="shared" si="18"/>
        <v>350</v>
      </c>
      <c r="P43" s="197">
        <f t="shared" si="10"/>
        <v>131.81818181818181</v>
      </c>
      <c r="Q43" s="106"/>
      <c r="R43" s="106"/>
      <c r="S43" s="192"/>
      <c r="T43" s="106"/>
      <c r="U43" s="106"/>
      <c r="V43" s="106"/>
      <c r="W43" s="106"/>
      <c r="X43" s="106"/>
      <c r="Y43" s="106"/>
      <c r="Z43" s="106"/>
      <c r="AA43" s="106"/>
      <c r="AB43" s="106"/>
      <c r="AC43" s="106"/>
      <c r="AD43" s="106"/>
      <c r="AE43" s="106"/>
      <c r="AF43" s="106"/>
      <c r="AG43" s="106"/>
      <c r="AH43" s="106"/>
      <c r="AI43" s="106"/>
      <c r="AJ43" s="106"/>
      <c r="AK43" s="106"/>
      <c r="AL43" s="106"/>
      <c r="AM43" s="106"/>
      <c r="AN43" s="106"/>
      <c r="AO43" s="106"/>
      <c r="AP43" s="106"/>
      <c r="AQ43" s="106"/>
      <c r="AR43" s="106"/>
    </row>
    <row r="44" spans="1:44" x14ac:dyDescent="0.25">
      <c r="A44" s="177" t="s">
        <v>71</v>
      </c>
      <c r="B44" s="79">
        <v>8</v>
      </c>
      <c r="C44" s="5">
        <v>31</v>
      </c>
      <c r="D44" s="130">
        <f t="shared" si="11"/>
        <v>3.0539765730442238E-2</v>
      </c>
      <c r="E44" s="80">
        <v>12</v>
      </c>
      <c r="F44" s="5">
        <v>40</v>
      </c>
      <c r="G44" s="94">
        <f t="shared" si="12"/>
        <v>3.649601737210427E-2</v>
      </c>
      <c r="H44" s="79">
        <v>4</v>
      </c>
      <c r="I44" s="5">
        <v>17</v>
      </c>
      <c r="J44" s="153">
        <f t="shared" si="13"/>
        <v>1.9670006710943468E-2</v>
      </c>
      <c r="K44" s="193">
        <f t="shared" si="14"/>
        <v>66.666666666666657</v>
      </c>
      <c r="L44" s="197">
        <f t="shared" si="15"/>
        <v>77.5</v>
      </c>
      <c r="M44" s="95">
        <f t="shared" si="16"/>
        <v>200</v>
      </c>
      <c r="N44" s="96">
        <f t="shared" si="17"/>
        <v>182.35294117647058</v>
      </c>
      <c r="O44" s="198">
        <f t="shared" si="18"/>
        <v>300</v>
      </c>
      <c r="P44" s="197">
        <f t="shared" si="10"/>
        <v>235.29411764705884</v>
      </c>
      <c r="Q44" s="106"/>
      <c r="R44" s="106"/>
      <c r="S44" s="192"/>
      <c r="T44" s="106"/>
      <c r="U44" s="106"/>
      <c r="V44" s="106"/>
      <c r="W44" s="106"/>
      <c r="X44" s="106"/>
      <c r="Y44" s="106"/>
      <c r="Z44" s="106"/>
      <c r="AA44" s="106"/>
      <c r="AB44" s="106"/>
      <c r="AC44" s="106"/>
      <c r="AD44" s="106"/>
      <c r="AE44" s="106"/>
      <c r="AF44" s="106"/>
      <c r="AG44" s="106"/>
      <c r="AH44" s="106"/>
      <c r="AI44" s="106"/>
      <c r="AJ44" s="106"/>
      <c r="AK44" s="106"/>
      <c r="AL44" s="106"/>
      <c r="AM44" s="106"/>
      <c r="AN44" s="106"/>
      <c r="AO44" s="106"/>
      <c r="AP44" s="106"/>
      <c r="AQ44" s="106"/>
      <c r="AR44" s="106"/>
    </row>
    <row r="45" spans="1:44" x14ac:dyDescent="0.25">
      <c r="A45" s="4" t="s">
        <v>70</v>
      </c>
      <c r="B45" s="79">
        <v>9</v>
      </c>
      <c r="C45" s="5">
        <v>29</v>
      </c>
      <c r="D45" s="130">
        <f t="shared" si="11"/>
        <v>2.8569458263962091E-2</v>
      </c>
      <c r="E45" s="80">
        <v>30</v>
      </c>
      <c r="F45" s="5">
        <v>164</v>
      </c>
      <c r="G45" s="94">
        <f t="shared" si="12"/>
        <v>0.14963367122562751</v>
      </c>
      <c r="H45" s="79">
        <v>4</v>
      </c>
      <c r="I45" s="5">
        <v>11</v>
      </c>
      <c r="J45" s="153">
        <f t="shared" si="13"/>
        <v>1.2727651401198714E-2</v>
      </c>
      <c r="K45" s="193">
        <f t="shared" si="14"/>
        <v>30</v>
      </c>
      <c r="L45" s="197">
        <f t="shared" si="15"/>
        <v>17.682926829268293</v>
      </c>
      <c r="M45" s="95">
        <f t="shared" si="16"/>
        <v>225</v>
      </c>
      <c r="N45" s="96">
        <f t="shared" si="17"/>
        <v>263.63636363636363</v>
      </c>
      <c r="O45" s="198">
        <f t="shared" si="18"/>
        <v>750</v>
      </c>
      <c r="P45" s="197">
        <f t="shared" si="10"/>
        <v>1490.9090909090908</v>
      </c>
      <c r="Q45" s="106"/>
      <c r="R45" s="106"/>
      <c r="S45" s="192"/>
      <c r="T45" s="106"/>
      <c r="U45" s="106"/>
      <c r="V45" s="106"/>
      <c r="W45" s="106"/>
      <c r="X45" s="106"/>
      <c r="Y45" s="106"/>
      <c r="Z45" s="106"/>
      <c r="AA45" s="106"/>
      <c r="AB45" s="106"/>
      <c r="AC45" s="106"/>
      <c r="AD45" s="106"/>
      <c r="AE45" s="106"/>
      <c r="AF45" s="106"/>
      <c r="AG45" s="106"/>
      <c r="AH45" s="106"/>
      <c r="AI45" s="106"/>
      <c r="AJ45" s="106"/>
      <c r="AK45" s="106"/>
      <c r="AL45" s="106"/>
      <c r="AM45" s="106"/>
      <c r="AN45" s="106"/>
      <c r="AO45" s="106"/>
      <c r="AP45" s="106"/>
      <c r="AQ45" s="106"/>
      <c r="AR45" s="106"/>
    </row>
    <row r="46" spans="1:44" x14ac:dyDescent="0.25">
      <c r="A46" s="4" t="s">
        <v>53</v>
      </c>
      <c r="B46" s="79">
        <v>3</v>
      </c>
      <c r="C46" s="5">
        <v>27</v>
      </c>
      <c r="D46" s="130">
        <f t="shared" si="11"/>
        <v>2.6599150797481947E-2</v>
      </c>
      <c r="E46" s="80">
        <v>15</v>
      </c>
      <c r="F46" s="5">
        <v>58</v>
      </c>
      <c r="G46" s="94">
        <f t="shared" si="12"/>
        <v>5.2919225189551188E-2</v>
      </c>
      <c r="H46" s="79">
        <v>3</v>
      </c>
      <c r="I46" s="5">
        <v>6</v>
      </c>
      <c r="J46" s="153">
        <f t="shared" si="13"/>
        <v>6.9423553097447523E-3</v>
      </c>
      <c r="K46" s="193">
        <f t="shared" si="14"/>
        <v>20</v>
      </c>
      <c r="L46" s="197">
        <f t="shared" si="15"/>
        <v>46.551724137931032</v>
      </c>
      <c r="M46" s="95">
        <f t="shared" si="16"/>
        <v>100</v>
      </c>
      <c r="N46" s="96">
        <f t="shared" si="17"/>
        <v>450</v>
      </c>
      <c r="O46" s="198">
        <f t="shared" si="18"/>
        <v>500</v>
      </c>
      <c r="P46" s="197">
        <f t="shared" si="10"/>
        <v>966.66666666666663</v>
      </c>
      <c r="Q46" s="106"/>
      <c r="R46" s="106"/>
      <c r="S46" s="192"/>
      <c r="T46" s="106"/>
      <c r="U46" s="106"/>
      <c r="V46" s="106"/>
      <c r="W46" s="106"/>
      <c r="X46" s="106"/>
      <c r="Y46" s="106"/>
      <c r="Z46" s="106"/>
      <c r="AA46" s="106"/>
      <c r="AB46" s="106"/>
      <c r="AC46" s="106"/>
      <c r="AD46" s="106"/>
      <c r="AE46" s="106"/>
      <c r="AF46" s="106"/>
      <c r="AG46" s="106"/>
      <c r="AH46" s="106"/>
      <c r="AI46" s="106"/>
      <c r="AJ46" s="106"/>
      <c r="AK46" s="106"/>
      <c r="AL46" s="106"/>
      <c r="AM46" s="106"/>
      <c r="AN46" s="106"/>
      <c r="AO46" s="106"/>
      <c r="AP46" s="106"/>
      <c r="AQ46" s="106"/>
      <c r="AR46" s="106"/>
    </row>
    <row r="47" spans="1:44" x14ac:dyDescent="0.25">
      <c r="A47" s="4" t="s">
        <v>69</v>
      </c>
      <c r="B47" s="79">
        <v>6</v>
      </c>
      <c r="C47" s="5">
        <v>23</v>
      </c>
      <c r="D47" s="130">
        <f t="shared" si="11"/>
        <v>2.265853586452166E-2</v>
      </c>
      <c r="E47" s="80">
        <v>11</v>
      </c>
      <c r="F47" s="5">
        <v>21</v>
      </c>
      <c r="G47" s="94">
        <f t="shared" si="12"/>
        <v>1.916040912035474E-2</v>
      </c>
      <c r="H47" s="79">
        <v>2</v>
      </c>
      <c r="I47" s="5">
        <v>4</v>
      </c>
      <c r="J47" s="153">
        <f t="shared" si="13"/>
        <v>4.6282368731631685E-3</v>
      </c>
      <c r="K47" s="193">
        <f t="shared" si="14"/>
        <v>54.54545454545454</v>
      </c>
      <c r="L47" s="197">
        <f t="shared" si="15"/>
        <v>109.52380952380953</v>
      </c>
      <c r="M47" s="95">
        <f t="shared" si="16"/>
        <v>300</v>
      </c>
      <c r="N47" s="96">
        <f t="shared" si="17"/>
        <v>575</v>
      </c>
      <c r="O47" s="198">
        <f t="shared" si="18"/>
        <v>550</v>
      </c>
      <c r="P47" s="197">
        <f t="shared" si="10"/>
        <v>525</v>
      </c>
      <c r="Q47" s="106"/>
      <c r="R47" s="106"/>
      <c r="S47" s="192"/>
      <c r="T47" s="106"/>
      <c r="U47" s="106"/>
      <c r="V47" s="106"/>
      <c r="W47" s="106"/>
      <c r="X47" s="106"/>
      <c r="Y47" s="106"/>
      <c r="Z47" s="106"/>
      <c r="AA47" s="106"/>
      <c r="AB47" s="106"/>
      <c r="AC47" s="106"/>
      <c r="AD47" s="106"/>
      <c r="AE47" s="106"/>
      <c r="AF47" s="106"/>
      <c r="AG47" s="106"/>
      <c r="AH47" s="106"/>
      <c r="AI47" s="106"/>
      <c r="AJ47" s="106"/>
      <c r="AK47" s="106"/>
      <c r="AL47" s="106"/>
      <c r="AM47" s="106"/>
      <c r="AN47" s="106"/>
      <c r="AO47" s="106"/>
      <c r="AP47" s="106"/>
      <c r="AQ47" s="106"/>
      <c r="AR47" s="106"/>
    </row>
    <row r="48" spans="1:44" x14ac:dyDescent="0.25">
      <c r="A48" s="4" t="s">
        <v>87</v>
      </c>
      <c r="B48" s="79">
        <v>3</v>
      </c>
      <c r="C48" s="5">
        <v>21</v>
      </c>
      <c r="D48" s="130">
        <f t="shared" si="11"/>
        <v>2.0688228398041512E-2</v>
      </c>
      <c r="E48" s="80">
        <v>0</v>
      </c>
      <c r="F48" s="5">
        <v>0</v>
      </c>
      <c r="G48" s="94">
        <f t="shared" si="12"/>
        <v>0</v>
      </c>
      <c r="H48" s="79">
        <v>3</v>
      </c>
      <c r="I48" s="5">
        <v>21</v>
      </c>
      <c r="J48" s="153">
        <f t="shared" si="13"/>
        <v>2.4298243584106635E-2</v>
      </c>
      <c r="K48" s="193" t="str">
        <f t="shared" si="14"/>
        <v xml:space="preserve"> </v>
      </c>
      <c r="L48" s="197" t="str">
        <f t="shared" si="15"/>
        <v xml:space="preserve"> </v>
      </c>
      <c r="M48" s="95">
        <f t="shared" si="16"/>
        <v>100</v>
      </c>
      <c r="N48" s="96">
        <f t="shared" si="17"/>
        <v>100</v>
      </c>
      <c r="O48" s="198" t="str">
        <f t="shared" si="18"/>
        <v xml:space="preserve"> </v>
      </c>
      <c r="P48" s="197" t="str">
        <f t="shared" si="10"/>
        <v xml:space="preserve"> </v>
      </c>
      <c r="Q48" s="106"/>
      <c r="R48" s="106"/>
      <c r="S48" s="192"/>
      <c r="T48" s="106"/>
      <c r="U48" s="106"/>
      <c r="V48" s="106"/>
      <c r="W48" s="106"/>
      <c r="X48" s="106"/>
      <c r="Y48" s="106"/>
      <c r="Z48" s="106"/>
      <c r="AA48" s="106"/>
      <c r="AB48" s="106"/>
      <c r="AC48" s="106"/>
      <c r="AD48" s="106"/>
      <c r="AE48" s="106"/>
      <c r="AF48" s="106"/>
      <c r="AG48" s="106"/>
      <c r="AH48" s="106"/>
      <c r="AI48" s="106"/>
      <c r="AJ48" s="106"/>
      <c r="AK48" s="106"/>
      <c r="AL48" s="106"/>
      <c r="AM48" s="106"/>
      <c r="AN48" s="106"/>
      <c r="AO48" s="106"/>
      <c r="AP48" s="106"/>
      <c r="AQ48" s="106"/>
      <c r="AR48" s="106"/>
    </row>
    <row r="49" spans="1:44" ht="17.25" customHeight="1" x14ac:dyDescent="0.25">
      <c r="A49" s="4" t="s">
        <v>67</v>
      </c>
      <c r="B49" s="79">
        <v>3</v>
      </c>
      <c r="C49" s="5">
        <v>16</v>
      </c>
      <c r="D49" s="130">
        <f t="shared" si="11"/>
        <v>1.5762459731841153E-2</v>
      </c>
      <c r="E49" s="80">
        <v>5</v>
      </c>
      <c r="F49" s="5">
        <v>14</v>
      </c>
      <c r="G49" s="94">
        <f t="shared" si="12"/>
        <v>1.2773606080236494E-2</v>
      </c>
      <c r="H49" s="79">
        <v>17</v>
      </c>
      <c r="I49" s="5">
        <v>94</v>
      </c>
      <c r="J49" s="153">
        <f t="shared" si="13"/>
        <v>0.10876356651933446</v>
      </c>
      <c r="K49" s="193">
        <f t="shared" si="14"/>
        <v>60</v>
      </c>
      <c r="L49" s="197">
        <f t="shared" si="15"/>
        <v>114.28571428571428</v>
      </c>
      <c r="M49" s="95">
        <f t="shared" si="16"/>
        <v>17.647058823529413</v>
      </c>
      <c r="N49" s="96">
        <f t="shared" si="17"/>
        <v>17.021276595744681</v>
      </c>
      <c r="O49" s="198">
        <f t="shared" si="18"/>
        <v>29.411764705882355</v>
      </c>
      <c r="P49" s="197">
        <f t="shared" si="10"/>
        <v>14.893617021276595</v>
      </c>
      <c r="Q49" s="106"/>
      <c r="R49" s="106"/>
      <c r="S49" s="192"/>
      <c r="T49" s="106"/>
      <c r="U49" s="106"/>
      <c r="V49" s="106"/>
      <c r="W49" s="106"/>
      <c r="X49" s="106"/>
      <c r="Y49" s="106"/>
      <c r="Z49" s="106"/>
      <c r="AA49" s="106"/>
      <c r="AB49" s="106"/>
      <c r="AC49" s="106"/>
      <c r="AD49" s="106"/>
      <c r="AE49" s="106"/>
      <c r="AF49" s="106"/>
      <c r="AG49" s="106"/>
      <c r="AH49" s="106"/>
      <c r="AI49" s="106"/>
      <c r="AJ49" s="106"/>
      <c r="AK49" s="106"/>
      <c r="AL49" s="106"/>
      <c r="AM49" s="106"/>
      <c r="AN49" s="106"/>
      <c r="AO49" s="106"/>
      <c r="AP49" s="106"/>
      <c r="AQ49" s="106"/>
      <c r="AR49" s="106"/>
    </row>
    <row r="50" spans="1:44" x14ac:dyDescent="0.25">
      <c r="A50" s="4" t="s">
        <v>50</v>
      </c>
      <c r="B50" s="79">
        <v>1</v>
      </c>
      <c r="C50" s="5">
        <v>11</v>
      </c>
      <c r="D50" s="130">
        <f t="shared" si="11"/>
        <v>1.0836691065640794E-2</v>
      </c>
      <c r="E50" s="80">
        <v>16</v>
      </c>
      <c r="F50" s="5">
        <v>33</v>
      </c>
      <c r="G50" s="94">
        <f t="shared" si="12"/>
        <v>3.0109214331986021E-2</v>
      </c>
      <c r="H50" s="79">
        <v>5</v>
      </c>
      <c r="I50" s="5">
        <v>9</v>
      </c>
      <c r="J50" s="153">
        <f t="shared" si="13"/>
        <v>1.0413532964617129E-2</v>
      </c>
      <c r="K50" s="193">
        <f t="shared" si="14"/>
        <v>6.25</v>
      </c>
      <c r="L50" s="197">
        <f t="shared" si="15"/>
        <v>33.333333333333329</v>
      </c>
      <c r="M50" s="95">
        <f t="shared" si="16"/>
        <v>20</v>
      </c>
      <c r="N50" s="96">
        <f t="shared" si="17"/>
        <v>122.22222222222223</v>
      </c>
      <c r="O50" s="198">
        <f t="shared" si="18"/>
        <v>320</v>
      </c>
      <c r="P50" s="197">
        <f t="shared" si="10"/>
        <v>366.66666666666663</v>
      </c>
      <c r="Q50" s="106"/>
      <c r="R50" s="106"/>
      <c r="S50" s="192"/>
      <c r="T50" s="106"/>
      <c r="U50" s="106"/>
      <c r="V50" s="106"/>
      <c r="W50" s="106"/>
      <c r="X50" s="106"/>
      <c r="Y50" s="106"/>
      <c r="Z50" s="106"/>
      <c r="AA50" s="106"/>
      <c r="AB50" s="106"/>
      <c r="AC50" s="106"/>
      <c r="AD50" s="106"/>
      <c r="AE50" s="106"/>
      <c r="AF50" s="106"/>
      <c r="AG50" s="106"/>
      <c r="AH50" s="106"/>
      <c r="AI50" s="106"/>
      <c r="AJ50" s="106"/>
      <c r="AK50" s="106"/>
      <c r="AL50" s="106"/>
      <c r="AM50" s="106"/>
      <c r="AN50" s="106"/>
      <c r="AO50" s="106"/>
      <c r="AP50" s="106"/>
      <c r="AQ50" s="106"/>
      <c r="AR50" s="106"/>
    </row>
    <row r="51" spans="1:44" x14ac:dyDescent="0.25">
      <c r="A51" s="4" t="s">
        <v>72</v>
      </c>
      <c r="B51" s="79">
        <v>4</v>
      </c>
      <c r="C51" s="5">
        <v>10</v>
      </c>
      <c r="D51" s="130">
        <f t="shared" si="11"/>
        <v>9.8515373324007203E-3</v>
      </c>
      <c r="E51" s="80">
        <v>5</v>
      </c>
      <c r="F51" s="5">
        <v>12</v>
      </c>
      <c r="G51" s="94">
        <f t="shared" si="12"/>
        <v>1.0948805211631281E-2</v>
      </c>
      <c r="H51" s="79">
        <v>5</v>
      </c>
      <c r="I51" s="5">
        <v>21</v>
      </c>
      <c r="J51" s="153">
        <f t="shared" si="13"/>
        <v>2.4298243584106635E-2</v>
      </c>
      <c r="K51" s="193">
        <f t="shared" si="14"/>
        <v>80</v>
      </c>
      <c r="L51" s="197">
        <f t="shared" si="15"/>
        <v>83.333333333333343</v>
      </c>
      <c r="M51" s="95">
        <f t="shared" si="16"/>
        <v>80</v>
      </c>
      <c r="N51" s="96">
        <f t="shared" si="17"/>
        <v>47.619047619047613</v>
      </c>
      <c r="O51" s="198">
        <f t="shared" si="18"/>
        <v>100</v>
      </c>
      <c r="P51" s="197">
        <f t="shared" si="10"/>
        <v>57.142857142857139</v>
      </c>
      <c r="Q51" s="106"/>
      <c r="R51" s="106"/>
      <c r="S51" s="192"/>
      <c r="T51" s="106"/>
      <c r="U51" s="106"/>
      <c r="V51" s="106"/>
      <c r="W51" s="106"/>
      <c r="X51" s="106"/>
      <c r="Y51" s="106"/>
      <c r="Z51" s="106"/>
      <c r="AA51" s="106"/>
      <c r="AB51" s="106"/>
      <c r="AC51" s="106"/>
      <c r="AD51" s="106"/>
      <c r="AE51" s="106"/>
      <c r="AF51" s="106"/>
      <c r="AG51" s="106"/>
      <c r="AH51" s="106"/>
      <c r="AI51" s="106"/>
      <c r="AJ51" s="106"/>
      <c r="AK51" s="106"/>
      <c r="AL51" s="106"/>
      <c r="AM51" s="106"/>
      <c r="AN51" s="106"/>
      <c r="AO51" s="106"/>
      <c r="AP51" s="106"/>
      <c r="AQ51" s="106"/>
      <c r="AR51" s="106"/>
    </row>
    <row r="52" spans="1:44" x14ac:dyDescent="0.25">
      <c r="A52" s="4" t="s">
        <v>82</v>
      </c>
      <c r="B52" s="79">
        <v>5</v>
      </c>
      <c r="C52" s="5">
        <v>10</v>
      </c>
      <c r="D52" s="130">
        <f t="shared" si="11"/>
        <v>9.8515373324007203E-3</v>
      </c>
      <c r="E52" s="80">
        <v>6</v>
      </c>
      <c r="F52" s="5">
        <v>40</v>
      </c>
      <c r="G52" s="94">
        <f t="shared" si="12"/>
        <v>3.649601737210427E-2</v>
      </c>
      <c r="H52" s="79">
        <v>3</v>
      </c>
      <c r="I52" s="5">
        <v>8</v>
      </c>
      <c r="J52" s="153">
        <f t="shared" si="13"/>
        <v>9.256473746326337E-3</v>
      </c>
      <c r="K52" s="193">
        <f t="shared" si="14"/>
        <v>83.333333333333343</v>
      </c>
      <c r="L52" s="197">
        <f t="shared" si="15"/>
        <v>25</v>
      </c>
      <c r="M52" s="95">
        <f t="shared" si="16"/>
        <v>166.66666666666669</v>
      </c>
      <c r="N52" s="96">
        <f t="shared" si="17"/>
        <v>125</v>
      </c>
      <c r="O52" s="198">
        <f t="shared" si="18"/>
        <v>200</v>
      </c>
      <c r="P52" s="197">
        <f t="shared" si="10"/>
        <v>500</v>
      </c>
      <c r="Q52" s="106"/>
      <c r="R52" s="106"/>
      <c r="S52" s="192"/>
      <c r="T52" s="106"/>
      <c r="U52" s="106"/>
      <c r="V52" s="106"/>
      <c r="W52" s="106"/>
      <c r="X52" s="106"/>
      <c r="Y52" s="106"/>
      <c r="Z52" s="106"/>
      <c r="AA52" s="106"/>
      <c r="AB52" s="106"/>
      <c r="AC52" s="106"/>
      <c r="AD52" s="106"/>
      <c r="AE52" s="106"/>
      <c r="AF52" s="106"/>
      <c r="AG52" s="106"/>
      <c r="AH52" s="106"/>
      <c r="AI52" s="106"/>
      <c r="AJ52" s="106"/>
      <c r="AK52" s="106"/>
      <c r="AL52" s="106"/>
      <c r="AM52" s="106"/>
      <c r="AN52" s="106"/>
      <c r="AO52" s="106"/>
      <c r="AP52" s="106"/>
      <c r="AQ52" s="106"/>
      <c r="AR52" s="106"/>
    </row>
    <row r="53" spans="1:44" x14ac:dyDescent="0.25">
      <c r="A53" s="4" t="s">
        <v>74</v>
      </c>
      <c r="B53" s="79">
        <v>4</v>
      </c>
      <c r="C53" s="5">
        <v>10</v>
      </c>
      <c r="D53" s="130">
        <f t="shared" si="11"/>
        <v>9.8515373324007203E-3</v>
      </c>
      <c r="E53" s="80">
        <v>0</v>
      </c>
      <c r="F53" s="5">
        <v>0</v>
      </c>
      <c r="G53" s="94">
        <f t="shared" si="12"/>
        <v>0</v>
      </c>
      <c r="H53" s="79">
        <v>5</v>
      </c>
      <c r="I53" s="5">
        <v>5</v>
      </c>
      <c r="J53" s="153">
        <f t="shared" si="13"/>
        <v>5.7852960914539604E-3</v>
      </c>
      <c r="K53" s="193" t="str">
        <f t="shared" si="14"/>
        <v xml:space="preserve"> </v>
      </c>
      <c r="L53" s="197" t="str">
        <f t="shared" si="15"/>
        <v xml:space="preserve"> </v>
      </c>
      <c r="M53" s="95">
        <f t="shared" si="16"/>
        <v>80</v>
      </c>
      <c r="N53" s="96">
        <f t="shared" si="17"/>
        <v>200</v>
      </c>
      <c r="O53" s="198" t="str">
        <f t="shared" si="18"/>
        <v xml:space="preserve"> </v>
      </c>
      <c r="P53" s="197" t="str">
        <f t="shared" si="10"/>
        <v xml:space="preserve"> </v>
      </c>
      <c r="Q53" s="106"/>
      <c r="R53" s="106"/>
      <c r="S53" s="137"/>
      <c r="T53" s="106"/>
      <c r="U53" s="106"/>
      <c r="V53" s="106"/>
      <c r="W53" s="106"/>
      <c r="X53" s="106"/>
      <c r="Y53" s="106"/>
      <c r="Z53" s="106"/>
      <c r="AA53" s="106"/>
      <c r="AB53" s="106"/>
      <c r="AC53" s="106"/>
      <c r="AD53" s="106"/>
      <c r="AE53" s="106"/>
      <c r="AF53" s="106"/>
      <c r="AG53" s="106"/>
      <c r="AH53" s="106"/>
      <c r="AI53" s="106"/>
      <c r="AJ53" s="106"/>
      <c r="AK53" s="106"/>
      <c r="AL53" s="106"/>
      <c r="AM53" s="106"/>
      <c r="AN53" s="106"/>
      <c r="AO53" s="106"/>
      <c r="AP53" s="106"/>
      <c r="AQ53" s="106"/>
      <c r="AR53" s="106"/>
    </row>
    <row r="54" spans="1:44" ht="17.25" customHeight="1" x14ac:dyDescent="0.25">
      <c r="A54" s="4" t="s">
        <v>86</v>
      </c>
      <c r="B54" s="79">
        <v>1</v>
      </c>
      <c r="C54" s="5">
        <v>9</v>
      </c>
      <c r="D54" s="130">
        <f t="shared" si="11"/>
        <v>8.8663835991606502E-3</v>
      </c>
      <c r="E54" s="80">
        <v>0</v>
      </c>
      <c r="F54" s="5">
        <v>0</v>
      </c>
      <c r="G54" s="94">
        <f t="shared" si="12"/>
        <v>0</v>
      </c>
      <c r="H54" s="79">
        <v>1</v>
      </c>
      <c r="I54" s="5">
        <v>2</v>
      </c>
      <c r="J54" s="153">
        <f t="shared" si="13"/>
        <v>2.3141184365815842E-3</v>
      </c>
      <c r="K54" s="193" t="str">
        <f t="shared" si="14"/>
        <v xml:space="preserve"> </v>
      </c>
      <c r="L54" s="197" t="str">
        <f t="shared" si="15"/>
        <v xml:space="preserve"> </v>
      </c>
      <c r="M54" s="95">
        <f t="shared" si="16"/>
        <v>100</v>
      </c>
      <c r="N54" s="96">
        <f t="shared" si="17"/>
        <v>450</v>
      </c>
      <c r="O54" s="198" t="str">
        <f t="shared" si="18"/>
        <v xml:space="preserve"> </v>
      </c>
      <c r="P54" s="197" t="str">
        <f t="shared" si="10"/>
        <v xml:space="preserve"> </v>
      </c>
      <c r="Q54" s="106"/>
      <c r="R54" s="106"/>
      <c r="S54" s="137"/>
      <c r="T54" s="106"/>
      <c r="U54" s="106"/>
      <c r="V54" s="106"/>
      <c r="W54" s="106"/>
      <c r="X54" s="106"/>
      <c r="Y54" s="106"/>
      <c r="Z54" s="106"/>
      <c r="AA54" s="106"/>
      <c r="AB54" s="106"/>
      <c r="AC54" s="106"/>
      <c r="AD54" s="106"/>
      <c r="AE54" s="106"/>
      <c r="AF54" s="106"/>
      <c r="AG54" s="106"/>
      <c r="AH54" s="106"/>
      <c r="AI54" s="106"/>
      <c r="AJ54" s="106"/>
      <c r="AK54" s="106"/>
      <c r="AL54" s="106"/>
      <c r="AM54" s="106"/>
      <c r="AN54" s="106"/>
      <c r="AO54" s="106"/>
      <c r="AP54" s="106"/>
      <c r="AQ54" s="106"/>
      <c r="AR54" s="106"/>
    </row>
    <row r="55" spans="1:44" x14ac:dyDescent="0.25">
      <c r="A55" s="4" t="s">
        <v>65</v>
      </c>
      <c r="B55" s="79">
        <v>2</v>
      </c>
      <c r="C55" s="5">
        <v>8</v>
      </c>
      <c r="D55" s="130">
        <f t="shared" si="11"/>
        <v>7.8812298659205766E-3</v>
      </c>
      <c r="E55" s="80">
        <v>0</v>
      </c>
      <c r="F55" s="5">
        <v>0</v>
      </c>
      <c r="G55" s="94">
        <f t="shared" si="12"/>
        <v>0</v>
      </c>
      <c r="H55" s="79">
        <v>3</v>
      </c>
      <c r="I55" s="5">
        <v>6</v>
      </c>
      <c r="J55" s="153">
        <f t="shared" si="13"/>
        <v>6.9423553097447523E-3</v>
      </c>
      <c r="K55" s="193" t="str">
        <f t="shared" si="14"/>
        <v xml:space="preserve"> </v>
      </c>
      <c r="L55" s="197" t="str">
        <f t="shared" si="15"/>
        <v xml:space="preserve"> </v>
      </c>
      <c r="M55" s="95">
        <f t="shared" si="16"/>
        <v>66.666666666666657</v>
      </c>
      <c r="N55" s="96">
        <f t="shared" si="17"/>
        <v>133.33333333333331</v>
      </c>
      <c r="O55" s="198" t="str">
        <f t="shared" si="18"/>
        <v xml:space="preserve"> </v>
      </c>
      <c r="P55" s="197" t="str">
        <f t="shared" si="10"/>
        <v xml:space="preserve"> </v>
      </c>
      <c r="Q55" s="106"/>
      <c r="R55" s="106"/>
      <c r="S55" s="106"/>
      <c r="T55" s="106"/>
      <c r="U55" s="106"/>
      <c r="V55" s="106"/>
      <c r="W55" s="106"/>
      <c r="X55" s="106"/>
      <c r="Y55" s="106"/>
      <c r="Z55" s="106"/>
      <c r="AA55" s="106"/>
      <c r="AB55" s="106"/>
      <c r="AC55" s="106"/>
      <c r="AD55" s="106"/>
      <c r="AE55" s="106"/>
      <c r="AF55" s="106"/>
      <c r="AG55" s="106"/>
      <c r="AH55" s="106"/>
      <c r="AI55" s="106"/>
      <c r="AJ55" s="106"/>
      <c r="AK55" s="106"/>
      <c r="AL55" s="106"/>
      <c r="AM55" s="106"/>
      <c r="AN55" s="106"/>
      <c r="AO55" s="106"/>
      <c r="AP55" s="106"/>
      <c r="AQ55" s="106"/>
      <c r="AR55" s="106"/>
    </row>
    <row r="56" spans="1:44" x14ac:dyDescent="0.25">
      <c r="A56" s="4" t="s">
        <v>99</v>
      </c>
      <c r="B56" s="79">
        <v>2</v>
      </c>
      <c r="C56" s="5">
        <v>7</v>
      </c>
      <c r="D56" s="130">
        <f t="shared" si="11"/>
        <v>6.8960761326805039E-3</v>
      </c>
      <c r="E56" s="80">
        <v>1</v>
      </c>
      <c r="F56" s="5">
        <v>2</v>
      </c>
      <c r="G56" s="94">
        <f t="shared" si="12"/>
        <v>1.8248008686052135E-3</v>
      </c>
      <c r="H56" s="79">
        <v>0</v>
      </c>
      <c r="I56" s="5">
        <v>0</v>
      </c>
      <c r="J56" s="153">
        <f t="shared" si="13"/>
        <v>0</v>
      </c>
      <c r="K56" s="193">
        <f t="shared" si="14"/>
        <v>200</v>
      </c>
      <c r="L56" s="197">
        <f t="shared" si="15"/>
        <v>350</v>
      </c>
      <c r="M56" s="95" t="str">
        <f t="shared" si="16"/>
        <v xml:space="preserve"> </v>
      </c>
      <c r="N56" s="96" t="str">
        <f t="shared" si="17"/>
        <v xml:space="preserve"> </v>
      </c>
      <c r="O56" s="198" t="str">
        <f t="shared" si="18"/>
        <v xml:space="preserve"> </v>
      </c>
      <c r="P56" s="197" t="str">
        <f t="shared" si="10"/>
        <v xml:space="preserve"> </v>
      </c>
      <c r="Q56" s="106"/>
      <c r="R56" s="106"/>
      <c r="S56" s="106"/>
      <c r="T56" s="106"/>
      <c r="U56" s="106"/>
      <c r="V56" s="106"/>
      <c r="W56" s="106"/>
      <c r="X56" s="106"/>
      <c r="Y56" s="106"/>
      <c r="Z56" s="106"/>
      <c r="AA56" s="106"/>
      <c r="AB56" s="106"/>
      <c r="AC56" s="106"/>
      <c r="AD56" s="106"/>
      <c r="AE56" s="106"/>
      <c r="AF56" s="106"/>
      <c r="AG56" s="106"/>
      <c r="AH56" s="106"/>
      <c r="AI56" s="106"/>
      <c r="AJ56" s="106"/>
      <c r="AK56" s="106"/>
      <c r="AL56" s="106"/>
      <c r="AM56" s="106"/>
      <c r="AN56" s="106"/>
      <c r="AO56" s="106"/>
      <c r="AP56" s="106"/>
      <c r="AQ56" s="106"/>
      <c r="AR56" s="106"/>
    </row>
    <row r="57" spans="1:44" x14ac:dyDescent="0.25">
      <c r="A57" s="4" t="s">
        <v>104</v>
      </c>
      <c r="B57" s="79">
        <v>2</v>
      </c>
      <c r="C57" s="5">
        <v>7</v>
      </c>
      <c r="D57" s="130">
        <f t="shared" si="11"/>
        <v>6.8960761326805039E-3</v>
      </c>
      <c r="E57" s="80">
        <v>1</v>
      </c>
      <c r="F57" s="5">
        <v>12</v>
      </c>
      <c r="G57" s="94">
        <f t="shared" si="12"/>
        <v>1.0948805211631281E-2</v>
      </c>
      <c r="H57" s="79">
        <v>1</v>
      </c>
      <c r="I57" s="5">
        <v>17</v>
      </c>
      <c r="J57" s="153">
        <f t="shared" si="13"/>
        <v>1.9670006710943468E-2</v>
      </c>
      <c r="K57" s="193">
        <f t="shared" si="14"/>
        <v>200</v>
      </c>
      <c r="L57" s="197">
        <f t="shared" si="15"/>
        <v>58.333333333333336</v>
      </c>
      <c r="M57" s="95">
        <f t="shared" si="16"/>
        <v>200</v>
      </c>
      <c r="N57" s="96">
        <f t="shared" si="17"/>
        <v>41.17647058823529</v>
      </c>
      <c r="O57" s="198">
        <f t="shared" si="18"/>
        <v>100</v>
      </c>
      <c r="P57" s="197">
        <f t="shared" si="10"/>
        <v>70.588235294117652</v>
      </c>
      <c r="Q57" s="106"/>
      <c r="R57" s="106"/>
      <c r="S57" s="106"/>
      <c r="T57" s="106"/>
      <c r="U57" s="106"/>
      <c r="V57" s="106"/>
      <c r="W57" s="106"/>
      <c r="X57" s="106"/>
      <c r="Y57" s="106"/>
      <c r="Z57" s="106"/>
      <c r="AA57" s="106"/>
      <c r="AB57" s="106"/>
      <c r="AC57" s="106"/>
      <c r="AD57" s="106"/>
      <c r="AE57" s="106"/>
      <c r="AF57" s="106"/>
      <c r="AG57" s="106"/>
      <c r="AH57" s="106"/>
      <c r="AI57" s="106"/>
      <c r="AJ57" s="106"/>
      <c r="AK57" s="106"/>
      <c r="AL57" s="106"/>
      <c r="AM57" s="106"/>
      <c r="AN57" s="106"/>
      <c r="AO57" s="106"/>
      <c r="AP57" s="106"/>
      <c r="AQ57" s="106"/>
      <c r="AR57" s="106"/>
    </row>
    <row r="58" spans="1:44" x14ac:dyDescent="0.25">
      <c r="A58" s="4" t="s">
        <v>92</v>
      </c>
      <c r="B58" s="79">
        <v>2</v>
      </c>
      <c r="C58" s="5">
        <v>5</v>
      </c>
      <c r="D58" s="130">
        <f t="shared" si="11"/>
        <v>4.9257686662003601E-3</v>
      </c>
      <c r="E58" s="80">
        <v>2</v>
      </c>
      <c r="F58" s="5">
        <v>4</v>
      </c>
      <c r="G58" s="94">
        <f t="shared" si="12"/>
        <v>3.649601737210427E-3</v>
      </c>
      <c r="H58" s="79">
        <v>0</v>
      </c>
      <c r="I58" s="5">
        <v>0</v>
      </c>
      <c r="J58" s="153">
        <f t="shared" si="13"/>
        <v>0</v>
      </c>
      <c r="K58" s="193">
        <f t="shared" si="14"/>
        <v>100</v>
      </c>
      <c r="L58" s="197">
        <f t="shared" si="15"/>
        <v>125</v>
      </c>
      <c r="M58" s="95" t="str">
        <f t="shared" si="16"/>
        <v xml:space="preserve"> </v>
      </c>
      <c r="N58" s="96" t="str">
        <f t="shared" si="17"/>
        <v xml:space="preserve"> </v>
      </c>
      <c r="O58" s="198" t="str">
        <f t="shared" si="18"/>
        <v xml:space="preserve"> </v>
      </c>
      <c r="P58" s="197" t="str">
        <f t="shared" si="10"/>
        <v xml:space="preserve"> </v>
      </c>
      <c r="Q58" s="106"/>
      <c r="R58" s="106"/>
      <c r="S58" s="106"/>
      <c r="T58" s="106"/>
      <c r="U58" s="106"/>
      <c r="V58" s="106"/>
      <c r="W58" s="106"/>
      <c r="X58" s="106"/>
      <c r="Y58" s="106"/>
      <c r="Z58" s="106"/>
      <c r="AA58" s="106"/>
      <c r="AB58" s="106"/>
      <c r="AC58" s="106"/>
      <c r="AD58" s="106"/>
      <c r="AE58" s="106"/>
      <c r="AF58" s="106"/>
      <c r="AG58" s="106"/>
      <c r="AH58" s="106"/>
      <c r="AI58" s="106"/>
      <c r="AJ58" s="106"/>
      <c r="AK58" s="106"/>
      <c r="AL58" s="106"/>
      <c r="AM58" s="106"/>
      <c r="AN58" s="106"/>
      <c r="AO58" s="106"/>
      <c r="AP58" s="106"/>
      <c r="AQ58" s="106"/>
      <c r="AR58" s="106"/>
    </row>
    <row r="59" spans="1:44" ht="17.25" customHeight="1" x14ac:dyDescent="0.25">
      <c r="A59" s="4" t="s">
        <v>77</v>
      </c>
      <c r="B59" s="79">
        <v>2</v>
      </c>
      <c r="C59" s="5">
        <v>4</v>
      </c>
      <c r="D59" s="130">
        <f t="shared" si="11"/>
        <v>3.9406149329602883E-3</v>
      </c>
      <c r="E59" s="80">
        <v>3</v>
      </c>
      <c r="F59" s="5">
        <v>8</v>
      </c>
      <c r="G59" s="94">
        <f t="shared" si="12"/>
        <v>7.2992034744208539E-3</v>
      </c>
      <c r="H59" s="79">
        <v>8</v>
      </c>
      <c r="I59" s="5">
        <v>19</v>
      </c>
      <c r="J59" s="153">
        <f t="shared" si="13"/>
        <v>2.1984125147525051E-2</v>
      </c>
      <c r="K59" s="193">
        <f t="shared" si="14"/>
        <v>66.666666666666657</v>
      </c>
      <c r="L59" s="197">
        <f t="shared" si="15"/>
        <v>50</v>
      </c>
      <c r="M59" s="95">
        <f t="shared" si="16"/>
        <v>25</v>
      </c>
      <c r="N59" s="96">
        <f t="shared" si="17"/>
        <v>21.052631578947366</v>
      </c>
      <c r="O59" s="198">
        <f t="shared" si="18"/>
        <v>37.5</v>
      </c>
      <c r="P59" s="197">
        <f t="shared" si="10"/>
        <v>42.105263157894733</v>
      </c>
      <c r="Q59" s="106"/>
      <c r="R59" s="106"/>
      <c r="S59" s="106"/>
      <c r="T59" s="106"/>
      <c r="U59" s="106"/>
      <c r="V59" s="106"/>
      <c r="W59" s="106"/>
      <c r="X59" s="106"/>
      <c r="Y59" s="106"/>
      <c r="Z59" s="106"/>
      <c r="AA59" s="106"/>
      <c r="AB59" s="106"/>
      <c r="AC59" s="106"/>
      <c r="AD59" s="106"/>
      <c r="AE59" s="106"/>
      <c r="AF59" s="106"/>
      <c r="AG59" s="106"/>
      <c r="AH59" s="106"/>
      <c r="AI59" s="106"/>
      <c r="AJ59" s="106"/>
      <c r="AK59" s="106"/>
      <c r="AL59" s="106"/>
      <c r="AM59" s="106"/>
      <c r="AN59" s="106"/>
      <c r="AO59" s="106"/>
      <c r="AP59" s="106"/>
      <c r="AQ59" s="106"/>
      <c r="AR59" s="106"/>
    </row>
    <row r="60" spans="1:44" x14ac:dyDescent="0.25">
      <c r="A60" s="4" t="s">
        <v>78</v>
      </c>
      <c r="B60" s="79">
        <v>1</v>
      </c>
      <c r="C60" s="5">
        <v>3</v>
      </c>
      <c r="D60" s="130">
        <f t="shared" si="11"/>
        <v>2.9554611997202164E-3</v>
      </c>
      <c r="E60" s="80">
        <v>4</v>
      </c>
      <c r="F60" s="5">
        <v>17</v>
      </c>
      <c r="G60" s="94">
        <f t="shared" si="12"/>
        <v>1.5510807383144315E-2</v>
      </c>
      <c r="H60" s="79">
        <v>5</v>
      </c>
      <c r="I60" s="5">
        <v>20</v>
      </c>
      <c r="J60" s="153">
        <f t="shared" si="13"/>
        <v>2.3141184365815842E-2</v>
      </c>
      <c r="K60" s="193">
        <f t="shared" si="14"/>
        <v>25</v>
      </c>
      <c r="L60" s="197">
        <f t="shared" si="15"/>
        <v>17.647058823529413</v>
      </c>
      <c r="M60" s="95">
        <f t="shared" si="16"/>
        <v>20</v>
      </c>
      <c r="N60" s="96">
        <f t="shared" si="17"/>
        <v>15</v>
      </c>
      <c r="O60" s="198">
        <f t="shared" si="18"/>
        <v>80</v>
      </c>
      <c r="P60" s="197">
        <f t="shared" si="10"/>
        <v>85</v>
      </c>
      <c r="Q60" s="106"/>
      <c r="R60" s="106"/>
      <c r="S60" s="106"/>
      <c r="T60" s="106"/>
      <c r="U60" s="106"/>
      <c r="V60" s="106"/>
      <c r="W60" s="106"/>
      <c r="X60" s="106"/>
      <c r="Y60" s="106"/>
      <c r="Z60" s="106"/>
      <c r="AA60" s="106"/>
      <c r="AB60" s="106"/>
      <c r="AC60" s="106"/>
      <c r="AD60" s="106"/>
      <c r="AE60" s="106"/>
      <c r="AF60" s="106"/>
      <c r="AG60" s="106"/>
      <c r="AH60" s="106"/>
      <c r="AI60" s="106"/>
      <c r="AJ60" s="106"/>
      <c r="AK60" s="106"/>
      <c r="AL60" s="106"/>
      <c r="AM60" s="106"/>
      <c r="AN60" s="106"/>
      <c r="AO60" s="106"/>
      <c r="AP60" s="106"/>
      <c r="AQ60" s="106"/>
      <c r="AR60" s="106"/>
    </row>
    <row r="61" spans="1:44" x14ac:dyDescent="0.25">
      <c r="A61" s="4" t="s">
        <v>80</v>
      </c>
      <c r="B61" s="79">
        <v>3</v>
      </c>
      <c r="C61" s="5">
        <v>3</v>
      </c>
      <c r="D61" s="130">
        <f t="shared" si="11"/>
        <v>2.9554611997202164E-3</v>
      </c>
      <c r="E61" s="80">
        <v>0</v>
      </c>
      <c r="F61" s="5">
        <v>0</v>
      </c>
      <c r="G61" s="94">
        <f t="shared" si="12"/>
        <v>0</v>
      </c>
      <c r="H61" s="79">
        <v>0</v>
      </c>
      <c r="I61" s="5">
        <v>0</v>
      </c>
      <c r="J61" s="153">
        <f t="shared" si="13"/>
        <v>0</v>
      </c>
      <c r="K61" s="193" t="str">
        <f t="shared" si="14"/>
        <v xml:space="preserve"> </v>
      </c>
      <c r="L61" s="197" t="str">
        <f t="shared" si="15"/>
        <v xml:space="preserve"> </v>
      </c>
      <c r="M61" s="95" t="str">
        <f t="shared" si="16"/>
        <v xml:space="preserve"> </v>
      </c>
      <c r="N61" s="96" t="str">
        <f t="shared" si="17"/>
        <v xml:space="preserve"> </v>
      </c>
      <c r="O61" s="198" t="str">
        <f t="shared" si="18"/>
        <v xml:space="preserve"> </v>
      </c>
      <c r="P61" s="197" t="str">
        <f t="shared" si="10"/>
        <v xml:space="preserve"> </v>
      </c>
      <c r="Q61" s="106"/>
      <c r="R61" s="106"/>
      <c r="S61" s="106"/>
      <c r="T61" s="106"/>
      <c r="U61" s="106"/>
      <c r="V61" s="106"/>
      <c r="W61" s="106"/>
      <c r="X61" s="106"/>
      <c r="Y61" s="106"/>
      <c r="Z61" s="106"/>
      <c r="AA61" s="106"/>
      <c r="AB61" s="106"/>
      <c r="AC61" s="106"/>
      <c r="AD61" s="106"/>
      <c r="AE61" s="106"/>
      <c r="AF61" s="106"/>
      <c r="AG61" s="106"/>
      <c r="AH61" s="106"/>
      <c r="AI61" s="106"/>
      <c r="AJ61" s="106"/>
      <c r="AK61" s="106"/>
      <c r="AL61" s="106"/>
      <c r="AM61" s="106"/>
      <c r="AN61" s="106"/>
      <c r="AO61" s="106"/>
      <c r="AP61" s="106"/>
      <c r="AQ61" s="106"/>
      <c r="AR61" s="106"/>
    </row>
    <row r="62" spans="1:44" x14ac:dyDescent="0.25">
      <c r="A62" s="4" t="s">
        <v>98</v>
      </c>
      <c r="B62" s="79">
        <v>2</v>
      </c>
      <c r="C62" s="5">
        <v>2</v>
      </c>
      <c r="D62" s="130">
        <f t="shared" si="11"/>
        <v>1.9703074664801441E-3</v>
      </c>
      <c r="E62" s="80">
        <v>0</v>
      </c>
      <c r="F62" s="5">
        <v>0</v>
      </c>
      <c r="G62" s="94">
        <f t="shared" si="12"/>
        <v>0</v>
      </c>
      <c r="H62" s="79">
        <v>0</v>
      </c>
      <c r="I62" s="5">
        <v>0</v>
      </c>
      <c r="J62" s="153">
        <f t="shared" si="13"/>
        <v>0</v>
      </c>
      <c r="K62" s="193" t="str">
        <f t="shared" si="14"/>
        <v xml:space="preserve"> </v>
      </c>
      <c r="L62" s="197" t="str">
        <f t="shared" si="15"/>
        <v xml:space="preserve"> </v>
      </c>
      <c r="M62" s="95" t="str">
        <f t="shared" si="16"/>
        <v xml:space="preserve"> </v>
      </c>
      <c r="N62" s="96" t="str">
        <f t="shared" si="17"/>
        <v xml:space="preserve"> </v>
      </c>
      <c r="O62" s="198" t="str">
        <f t="shared" si="18"/>
        <v xml:space="preserve"> </v>
      </c>
      <c r="P62" s="197" t="str">
        <f t="shared" si="10"/>
        <v xml:space="preserve"> </v>
      </c>
      <c r="Q62" s="106"/>
      <c r="R62" s="106"/>
      <c r="S62" s="106"/>
      <c r="T62" s="106"/>
      <c r="U62" s="106"/>
      <c r="V62" s="106"/>
      <c r="W62" s="106"/>
      <c r="X62" s="106"/>
      <c r="Y62" s="106"/>
      <c r="Z62" s="106"/>
      <c r="AA62" s="106"/>
      <c r="AB62" s="106"/>
      <c r="AC62" s="106"/>
      <c r="AD62" s="106"/>
      <c r="AE62" s="106"/>
      <c r="AF62" s="106"/>
      <c r="AG62" s="106"/>
      <c r="AH62" s="106"/>
      <c r="AI62" s="106"/>
      <c r="AJ62" s="106"/>
      <c r="AK62" s="106"/>
      <c r="AL62" s="106"/>
      <c r="AM62" s="106"/>
      <c r="AN62" s="106"/>
      <c r="AO62" s="106"/>
      <c r="AP62" s="106"/>
      <c r="AQ62" s="106"/>
      <c r="AR62" s="106"/>
    </row>
    <row r="63" spans="1:44" x14ac:dyDescent="0.25">
      <c r="A63" s="4" t="s">
        <v>101</v>
      </c>
      <c r="B63" s="79">
        <v>1</v>
      </c>
      <c r="C63" s="5">
        <v>1</v>
      </c>
      <c r="D63" s="130">
        <f t="shared" si="11"/>
        <v>9.8515373324007207E-4</v>
      </c>
      <c r="E63" s="80">
        <v>6</v>
      </c>
      <c r="F63" s="5">
        <v>10</v>
      </c>
      <c r="G63" s="94">
        <f t="shared" si="12"/>
        <v>9.1240043430260674E-3</v>
      </c>
      <c r="H63" s="79">
        <v>0</v>
      </c>
      <c r="I63" s="5">
        <v>0</v>
      </c>
      <c r="J63" s="153">
        <f t="shared" si="13"/>
        <v>0</v>
      </c>
      <c r="K63" s="193">
        <f t="shared" si="14"/>
        <v>16.666666666666664</v>
      </c>
      <c r="L63" s="197">
        <f t="shared" si="15"/>
        <v>10</v>
      </c>
      <c r="M63" s="95" t="str">
        <f t="shared" si="16"/>
        <v xml:space="preserve"> </v>
      </c>
      <c r="N63" s="96" t="str">
        <f t="shared" si="17"/>
        <v xml:space="preserve"> </v>
      </c>
      <c r="O63" s="198" t="str">
        <f t="shared" si="18"/>
        <v xml:space="preserve"> </v>
      </c>
      <c r="P63" s="197" t="str">
        <f t="shared" si="10"/>
        <v xml:space="preserve"> </v>
      </c>
      <c r="Q63" s="106"/>
      <c r="R63" s="106"/>
      <c r="S63" s="106"/>
      <c r="T63" s="106"/>
      <c r="U63" s="106"/>
      <c r="V63" s="106"/>
      <c r="W63" s="106"/>
      <c r="X63" s="106"/>
      <c r="Y63" s="106"/>
      <c r="Z63" s="106"/>
      <c r="AA63" s="106"/>
      <c r="AB63" s="106"/>
      <c r="AC63" s="106"/>
      <c r="AD63" s="106"/>
      <c r="AE63" s="106"/>
      <c r="AF63" s="106"/>
      <c r="AG63" s="106"/>
      <c r="AH63" s="106"/>
      <c r="AI63" s="106"/>
      <c r="AJ63" s="106"/>
      <c r="AK63" s="106"/>
      <c r="AL63" s="106"/>
      <c r="AM63" s="106"/>
      <c r="AN63" s="106"/>
      <c r="AO63" s="106"/>
      <c r="AP63" s="106"/>
      <c r="AQ63" s="106"/>
      <c r="AR63" s="106"/>
    </row>
    <row r="64" spans="1:44" x14ac:dyDescent="0.25">
      <c r="A64" s="4" t="s">
        <v>73</v>
      </c>
      <c r="B64" s="79">
        <v>0</v>
      </c>
      <c r="C64" s="5">
        <v>0</v>
      </c>
      <c r="D64" s="130">
        <f t="shared" si="11"/>
        <v>0</v>
      </c>
      <c r="E64" s="80">
        <v>2</v>
      </c>
      <c r="F64" s="5">
        <v>62</v>
      </c>
      <c r="G64" s="94">
        <f t="shared" si="12"/>
        <v>5.6568826926761621E-2</v>
      </c>
      <c r="H64" s="79">
        <v>5</v>
      </c>
      <c r="I64" s="5">
        <v>8</v>
      </c>
      <c r="J64" s="153">
        <f t="shared" si="13"/>
        <v>9.256473746326337E-3</v>
      </c>
      <c r="K64" s="193" t="str">
        <f t="shared" si="14"/>
        <v xml:space="preserve"> </v>
      </c>
      <c r="L64" s="197" t="str">
        <f t="shared" si="15"/>
        <v xml:space="preserve"> </v>
      </c>
      <c r="M64" s="95" t="str">
        <f t="shared" si="16"/>
        <v xml:space="preserve"> </v>
      </c>
      <c r="N64" s="96" t="str">
        <f t="shared" si="17"/>
        <v xml:space="preserve"> </v>
      </c>
      <c r="O64" s="198">
        <f t="shared" si="18"/>
        <v>40</v>
      </c>
      <c r="P64" s="197">
        <f t="shared" si="10"/>
        <v>775</v>
      </c>
      <c r="Q64" s="106"/>
      <c r="R64" s="106"/>
      <c r="S64" s="106"/>
      <c r="T64" s="106"/>
      <c r="U64" s="106"/>
      <c r="V64" s="106"/>
      <c r="W64" s="106"/>
      <c r="X64" s="106"/>
      <c r="Y64" s="106"/>
      <c r="Z64" s="106"/>
      <c r="AA64" s="106"/>
      <c r="AB64" s="106"/>
      <c r="AC64" s="106"/>
      <c r="AD64" s="106"/>
      <c r="AE64" s="106"/>
      <c r="AF64" s="106"/>
      <c r="AG64" s="106"/>
      <c r="AH64" s="106"/>
      <c r="AI64" s="106"/>
      <c r="AJ64" s="106"/>
      <c r="AK64" s="106"/>
      <c r="AL64" s="106"/>
      <c r="AM64" s="106"/>
      <c r="AN64" s="106"/>
      <c r="AO64" s="106"/>
      <c r="AP64" s="106"/>
      <c r="AQ64" s="106"/>
      <c r="AR64" s="106"/>
    </row>
    <row r="65" spans="1:44" x14ac:dyDescent="0.25">
      <c r="A65" s="4" t="s">
        <v>76</v>
      </c>
      <c r="B65" s="79">
        <v>0</v>
      </c>
      <c r="C65" s="5">
        <v>0</v>
      </c>
      <c r="D65" s="130">
        <f t="shared" si="11"/>
        <v>0</v>
      </c>
      <c r="E65" s="80">
        <v>0</v>
      </c>
      <c r="F65" s="5">
        <v>0</v>
      </c>
      <c r="G65" s="94">
        <f t="shared" si="12"/>
        <v>0</v>
      </c>
      <c r="H65" s="79">
        <v>0</v>
      </c>
      <c r="I65" s="5">
        <v>0</v>
      </c>
      <c r="J65" s="153">
        <f t="shared" si="13"/>
        <v>0</v>
      </c>
      <c r="K65" s="193" t="str">
        <f t="shared" si="14"/>
        <v xml:space="preserve"> </v>
      </c>
      <c r="L65" s="197" t="str">
        <f t="shared" si="15"/>
        <v xml:space="preserve"> </v>
      </c>
      <c r="M65" s="95" t="str">
        <f t="shared" si="16"/>
        <v xml:space="preserve"> </v>
      </c>
      <c r="N65" s="96" t="str">
        <f t="shared" si="17"/>
        <v xml:space="preserve"> </v>
      </c>
      <c r="O65" s="198" t="str">
        <f t="shared" si="18"/>
        <v xml:space="preserve"> </v>
      </c>
      <c r="P65" s="197" t="str">
        <f t="shared" si="10"/>
        <v xml:space="preserve"> </v>
      </c>
      <c r="Q65" s="106"/>
      <c r="R65" s="106"/>
      <c r="S65" s="106"/>
      <c r="T65" s="106"/>
      <c r="U65" s="106"/>
      <c r="V65" s="106"/>
      <c r="W65" s="106"/>
      <c r="X65" s="106"/>
      <c r="Y65" s="106"/>
      <c r="Z65" s="106"/>
      <c r="AA65" s="106"/>
      <c r="AB65" s="106"/>
      <c r="AC65" s="106"/>
      <c r="AD65" s="106"/>
      <c r="AE65" s="106"/>
      <c r="AF65" s="106"/>
      <c r="AG65" s="106"/>
      <c r="AH65" s="106"/>
      <c r="AI65" s="106"/>
      <c r="AJ65" s="106"/>
      <c r="AK65" s="106"/>
      <c r="AL65" s="106"/>
      <c r="AM65" s="106"/>
      <c r="AN65" s="106"/>
      <c r="AO65" s="106"/>
      <c r="AP65" s="106"/>
      <c r="AQ65" s="106"/>
      <c r="AR65" s="106"/>
    </row>
    <row r="66" spans="1:44" x14ac:dyDescent="0.25">
      <c r="A66" s="4" t="s">
        <v>89</v>
      </c>
      <c r="B66" s="79">
        <v>0</v>
      </c>
      <c r="C66" s="5">
        <v>0</v>
      </c>
      <c r="D66" s="130">
        <f t="shared" si="11"/>
        <v>0</v>
      </c>
      <c r="E66" s="80">
        <v>0</v>
      </c>
      <c r="F66" s="5">
        <v>0</v>
      </c>
      <c r="G66" s="94">
        <f t="shared" si="12"/>
        <v>0</v>
      </c>
      <c r="H66" s="79">
        <v>1</v>
      </c>
      <c r="I66" s="5">
        <v>1</v>
      </c>
      <c r="J66" s="153">
        <f t="shared" si="13"/>
        <v>1.1570592182907921E-3</v>
      </c>
      <c r="K66" s="193" t="str">
        <f t="shared" si="14"/>
        <v xml:space="preserve"> </v>
      </c>
      <c r="L66" s="197" t="str">
        <f t="shared" si="15"/>
        <v xml:space="preserve"> </v>
      </c>
      <c r="M66" s="95" t="str">
        <f t="shared" si="16"/>
        <v xml:space="preserve"> </v>
      </c>
      <c r="N66" s="96" t="str">
        <f t="shared" si="17"/>
        <v xml:space="preserve"> </v>
      </c>
      <c r="O66" s="198" t="str">
        <f t="shared" si="18"/>
        <v xml:space="preserve"> </v>
      </c>
      <c r="P66" s="197" t="str">
        <f t="shared" si="10"/>
        <v xml:space="preserve"> </v>
      </c>
      <c r="Q66" s="106"/>
      <c r="R66" s="106"/>
      <c r="S66" s="106"/>
      <c r="T66" s="106"/>
      <c r="U66" s="106"/>
      <c r="V66" s="106"/>
      <c r="W66" s="106"/>
      <c r="X66" s="106"/>
      <c r="Y66" s="106"/>
      <c r="Z66" s="106"/>
      <c r="AA66" s="106"/>
      <c r="AB66" s="106"/>
      <c r="AC66" s="106"/>
      <c r="AD66" s="106"/>
      <c r="AE66" s="106"/>
      <c r="AF66" s="106"/>
      <c r="AG66" s="106"/>
      <c r="AH66" s="106"/>
      <c r="AI66" s="106"/>
      <c r="AJ66" s="106"/>
      <c r="AK66" s="106"/>
      <c r="AL66" s="106"/>
      <c r="AM66" s="106"/>
      <c r="AN66" s="106"/>
      <c r="AO66" s="106"/>
      <c r="AP66" s="106"/>
      <c r="AQ66" s="106"/>
      <c r="AR66" s="106"/>
    </row>
    <row r="67" spans="1:44" x14ac:dyDescent="0.25">
      <c r="A67" s="4" t="s">
        <v>91</v>
      </c>
      <c r="B67" s="79">
        <v>0</v>
      </c>
      <c r="C67" s="5">
        <v>0</v>
      </c>
      <c r="D67" s="130">
        <f t="shared" si="11"/>
        <v>0</v>
      </c>
      <c r="E67" s="80">
        <v>0</v>
      </c>
      <c r="F67" s="5">
        <v>0</v>
      </c>
      <c r="G67" s="94">
        <f t="shared" si="12"/>
        <v>0</v>
      </c>
      <c r="H67" s="79">
        <v>0</v>
      </c>
      <c r="I67" s="5">
        <v>0</v>
      </c>
      <c r="J67" s="153">
        <f t="shared" si="13"/>
        <v>0</v>
      </c>
      <c r="K67" s="193" t="str">
        <f t="shared" si="14"/>
        <v xml:space="preserve"> </v>
      </c>
      <c r="L67" s="197" t="str">
        <f t="shared" si="15"/>
        <v xml:space="preserve"> </v>
      </c>
      <c r="M67" s="95" t="str">
        <f t="shared" si="16"/>
        <v xml:space="preserve"> </v>
      </c>
      <c r="N67" s="96" t="str">
        <f t="shared" si="17"/>
        <v xml:space="preserve"> </v>
      </c>
      <c r="O67" s="198" t="str">
        <f t="shared" si="18"/>
        <v xml:space="preserve"> </v>
      </c>
      <c r="P67" s="197" t="str">
        <f t="shared" si="10"/>
        <v xml:space="preserve"> </v>
      </c>
      <c r="Q67" s="106"/>
      <c r="R67" s="106"/>
      <c r="S67" s="106"/>
      <c r="T67" s="106"/>
      <c r="U67" s="106"/>
      <c r="V67" s="106"/>
      <c r="W67" s="106"/>
      <c r="X67" s="106"/>
      <c r="Y67" s="106"/>
      <c r="Z67" s="106"/>
      <c r="AA67" s="106"/>
      <c r="AB67" s="106"/>
      <c r="AC67" s="106"/>
      <c r="AD67" s="106"/>
      <c r="AE67" s="106"/>
      <c r="AF67" s="106"/>
      <c r="AG67" s="106"/>
      <c r="AH67" s="106"/>
      <c r="AI67" s="106"/>
      <c r="AJ67" s="106"/>
      <c r="AK67" s="106"/>
      <c r="AL67" s="106"/>
      <c r="AM67" s="106"/>
      <c r="AN67" s="106"/>
      <c r="AO67" s="106"/>
      <c r="AP67" s="106"/>
      <c r="AQ67" s="106"/>
      <c r="AR67" s="106"/>
    </row>
    <row r="68" spans="1:44" ht="17.25" customHeight="1" x14ac:dyDescent="0.25">
      <c r="A68" s="4" t="s">
        <v>93</v>
      </c>
      <c r="B68" s="79">
        <v>0</v>
      </c>
      <c r="C68" s="5">
        <v>0</v>
      </c>
      <c r="D68" s="130">
        <f t="shared" si="11"/>
        <v>0</v>
      </c>
      <c r="E68" s="80">
        <v>0</v>
      </c>
      <c r="F68" s="5">
        <v>0</v>
      </c>
      <c r="G68" s="94">
        <f t="shared" si="12"/>
        <v>0</v>
      </c>
      <c r="H68" s="79">
        <v>2</v>
      </c>
      <c r="I68" s="5">
        <v>6</v>
      </c>
      <c r="J68" s="153">
        <f t="shared" si="13"/>
        <v>6.9423553097447523E-3</v>
      </c>
      <c r="K68" s="193" t="str">
        <f t="shared" si="14"/>
        <v xml:space="preserve"> </v>
      </c>
      <c r="L68" s="197" t="str">
        <f t="shared" si="15"/>
        <v xml:space="preserve"> </v>
      </c>
      <c r="M68" s="95" t="str">
        <f t="shared" si="16"/>
        <v xml:space="preserve"> </v>
      </c>
      <c r="N68" s="96" t="str">
        <f t="shared" si="17"/>
        <v xml:space="preserve"> </v>
      </c>
      <c r="O68" s="198" t="str">
        <f t="shared" si="18"/>
        <v xml:space="preserve"> </v>
      </c>
      <c r="P68" s="197" t="str">
        <f t="shared" si="10"/>
        <v xml:space="preserve"> </v>
      </c>
      <c r="Q68" s="106"/>
      <c r="R68" s="106"/>
      <c r="S68" s="106"/>
      <c r="T68" s="106"/>
      <c r="U68" s="106"/>
      <c r="V68" s="106"/>
      <c r="W68" s="106"/>
      <c r="X68" s="106"/>
      <c r="Y68" s="106"/>
      <c r="Z68" s="106"/>
      <c r="AA68" s="106"/>
      <c r="AB68" s="106"/>
      <c r="AC68" s="106"/>
      <c r="AD68" s="106"/>
      <c r="AE68" s="106"/>
      <c r="AF68" s="106"/>
      <c r="AG68" s="106"/>
      <c r="AH68" s="106"/>
      <c r="AI68" s="106"/>
      <c r="AJ68" s="106"/>
      <c r="AK68" s="106"/>
      <c r="AL68" s="106"/>
      <c r="AM68" s="106"/>
      <c r="AN68" s="106"/>
      <c r="AO68" s="106"/>
      <c r="AP68" s="106"/>
      <c r="AQ68" s="106"/>
      <c r="AR68" s="106"/>
    </row>
    <row r="69" spans="1:44" x14ac:dyDescent="0.25">
      <c r="A69" s="4" t="s">
        <v>94</v>
      </c>
      <c r="B69" s="79">
        <v>0</v>
      </c>
      <c r="C69" s="5">
        <v>0</v>
      </c>
      <c r="D69" s="130">
        <f t="shared" si="11"/>
        <v>0</v>
      </c>
      <c r="E69" s="80">
        <v>8</v>
      </c>
      <c r="F69" s="5">
        <v>37</v>
      </c>
      <c r="G69" s="94">
        <f t="shared" si="12"/>
        <v>3.3758816069196451E-2</v>
      </c>
      <c r="H69" s="79">
        <v>2</v>
      </c>
      <c r="I69" s="5">
        <v>4</v>
      </c>
      <c r="J69" s="153">
        <f t="shared" si="13"/>
        <v>4.6282368731631685E-3</v>
      </c>
      <c r="K69" s="193" t="str">
        <f t="shared" si="14"/>
        <v xml:space="preserve"> </v>
      </c>
      <c r="L69" s="197" t="str">
        <f t="shared" si="15"/>
        <v xml:space="preserve"> </v>
      </c>
      <c r="M69" s="95" t="str">
        <f t="shared" si="16"/>
        <v xml:space="preserve"> </v>
      </c>
      <c r="N69" s="96" t="str">
        <f t="shared" si="17"/>
        <v xml:space="preserve"> </v>
      </c>
      <c r="O69" s="198">
        <f t="shared" si="18"/>
        <v>400</v>
      </c>
      <c r="P69" s="197">
        <f t="shared" si="10"/>
        <v>925</v>
      </c>
      <c r="Q69" s="106"/>
      <c r="R69" s="106"/>
      <c r="S69" s="106"/>
      <c r="T69" s="106"/>
      <c r="U69" s="106"/>
      <c r="V69" s="106"/>
      <c r="W69" s="106"/>
      <c r="X69" s="106"/>
      <c r="Y69" s="106"/>
      <c r="Z69" s="106"/>
      <c r="AA69" s="106"/>
      <c r="AB69" s="106"/>
      <c r="AC69" s="106"/>
      <c r="AD69" s="106"/>
      <c r="AE69" s="106"/>
      <c r="AF69" s="106"/>
      <c r="AG69" s="106"/>
      <c r="AH69" s="106"/>
      <c r="AI69" s="106"/>
      <c r="AJ69" s="106"/>
      <c r="AK69" s="106"/>
      <c r="AL69" s="106"/>
      <c r="AM69" s="106"/>
      <c r="AN69" s="106"/>
      <c r="AO69" s="106"/>
      <c r="AP69" s="106"/>
      <c r="AQ69" s="106"/>
      <c r="AR69" s="106"/>
    </row>
    <row r="70" spans="1:44" x14ac:dyDescent="0.25">
      <c r="A70" s="4" t="s">
        <v>95</v>
      </c>
      <c r="B70" s="79">
        <v>0</v>
      </c>
      <c r="C70" s="5">
        <v>0</v>
      </c>
      <c r="D70" s="130">
        <f t="shared" ref="D70:D82" si="19">IF($C$83&lt;&gt;0,C70/$C$83*100,0)</f>
        <v>0</v>
      </c>
      <c r="E70" s="80">
        <v>2</v>
      </c>
      <c r="F70" s="5">
        <v>8</v>
      </c>
      <c r="G70" s="94">
        <f t="shared" ref="G70:G78" si="20">IF($F$83&lt;&gt;0,F70/$F$83*100,0)</f>
        <v>7.2992034744208539E-3</v>
      </c>
      <c r="H70" s="79">
        <v>5</v>
      </c>
      <c r="I70" s="5">
        <v>5</v>
      </c>
      <c r="J70" s="153">
        <f t="shared" ref="J70:J78" si="21">IF($I$83&lt;&gt;0,I70/$I$83*100,0)</f>
        <v>5.7852960914539604E-3</v>
      </c>
      <c r="K70" s="193" t="str">
        <f t="shared" ref="K70:L83" si="22">IF(OR(B70&lt;&gt;0)*(E70&lt;&gt;0),B70/E70*100," ")</f>
        <v xml:space="preserve"> </v>
      </c>
      <c r="L70" s="197" t="str">
        <f t="shared" ref="L70:L80" si="23">IF(OR(C70&lt;&gt;0)*(F70&lt;&gt;0),C70/F70*100," ")</f>
        <v xml:space="preserve"> </v>
      </c>
      <c r="M70" s="95" t="str">
        <f t="shared" ref="M70:N83" si="24">IF(OR(B70&lt;&gt;0)*(H70&lt;&gt;0),B70/H70*100," ")</f>
        <v xml:space="preserve"> </v>
      </c>
      <c r="N70" s="96" t="str">
        <f t="shared" ref="N70:N80" si="25">IF(OR(C70&lt;&gt;0)*(I70&lt;&gt;0),C70/I70*100," ")</f>
        <v xml:space="preserve"> </v>
      </c>
      <c r="O70" s="198">
        <f t="shared" si="18"/>
        <v>40</v>
      </c>
      <c r="P70" s="197">
        <f t="shared" si="10"/>
        <v>160</v>
      </c>
      <c r="Q70" s="106"/>
      <c r="R70" s="106"/>
      <c r="S70" s="106"/>
      <c r="T70" s="106"/>
      <c r="U70" s="106"/>
      <c r="V70" s="106"/>
      <c r="W70" s="106"/>
      <c r="X70" s="106"/>
      <c r="Y70" s="106"/>
      <c r="Z70" s="106"/>
      <c r="AA70" s="106"/>
      <c r="AB70" s="106"/>
      <c r="AC70" s="106"/>
      <c r="AD70" s="106"/>
      <c r="AE70" s="106"/>
      <c r="AF70" s="106"/>
      <c r="AG70" s="106"/>
      <c r="AH70" s="106"/>
      <c r="AI70" s="106"/>
      <c r="AJ70" s="106"/>
      <c r="AK70" s="106"/>
      <c r="AL70" s="106"/>
      <c r="AM70" s="106"/>
      <c r="AN70" s="106"/>
      <c r="AO70" s="106"/>
      <c r="AP70" s="106"/>
      <c r="AQ70" s="106"/>
      <c r="AR70" s="106"/>
    </row>
    <row r="71" spans="1:44" x14ac:dyDescent="0.25">
      <c r="A71" s="4" t="s">
        <v>96</v>
      </c>
      <c r="B71" s="79">
        <v>0</v>
      </c>
      <c r="C71" s="5">
        <v>0</v>
      </c>
      <c r="D71" s="130">
        <f t="shared" si="19"/>
        <v>0</v>
      </c>
      <c r="E71" s="80">
        <v>8</v>
      </c>
      <c r="F71" s="5">
        <v>26</v>
      </c>
      <c r="G71" s="94">
        <f t="shared" si="20"/>
        <v>2.3722411291867775E-2</v>
      </c>
      <c r="H71" s="79">
        <v>0</v>
      </c>
      <c r="I71" s="5">
        <v>0</v>
      </c>
      <c r="J71" s="153">
        <f t="shared" si="21"/>
        <v>0</v>
      </c>
      <c r="K71" s="193" t="str">
        <f t="shared" si="22"/>
        <v xml:space="preserve"> </v>
      </c>
      <c r="L71" s="197" t="str">
        <f t="shared" si="23"/>
        <v xml:space="preserve"> </v>
      </c>
      <c r="M71" s="95" t="str">
        <f t="shared" si="24"/>
        <v xml:space="preserve"> </v>
      </c>
      <c r="N71" s="96" t="str">
        <f t="shared" si="25"/>
        <v xml:space="preserve"> </v>
      </c>
      <c r="O71" s="198" t="str">
        <f t="shared" ref="O71:P83" si="26">IF(OR(E71&lt;&gt;0)*(H71&lt;&gt;0),E71/H71*100," ")</f>
        <v xml:space="preserve"> </v>
      </c>
      <c r="P71" s="197" t="str">
        <f t="shared" ref="P71:P80" si="27">IF(OR(F71&lt;&gt;0)*(I71&lt;&gt;0),F71/I71*100," ")</f>
        <v xml:space="preserve"> </v>
      </c>
      <c r="Q71" s="106"/>
      <c r="R71" s="106"/>
      <c r="S71" s="106"/>
      <c r="T71" s="106"/>
      <c r="U71" s="106"/>
      <c r="V71" s="106"/>
      <c r="W71" s="106"/>
      <c r="X71" s="106"/>
      <c r="Y71" s="106"/>
      <c r="Z71" s="106"/>
      <c r="AA71" s="106"/>
      <c r="AB71" s="106"/>
      <c r="AC71" s="106"/>
      <c r="AD71" s="106"/>
      <c r="AE71" s="106"/>
      <c r="AF71" s="106"/>
      <c r="AG71" s="106"/>
      <c r="AH71" s="106"/>
      <c r="AI71" s="106"/>
      <c r="AJ71" s="106"/>
      <c r="AK71" s="106"/>
      <c r="AL71" s="106"/>
      <c r="AM71" s="106"/>
      <c r="AN71" s="106"/>
      <c r="AO71" s="106"/>
      <c r="AP71" s="106"/>
      <c r="AQ71" s="106"/>
      <c r="AR71" s="106"/>
    </row>
    <row r="72" spans="1:44" x14ac:dyDescent="0.25">
      <c r="A72" s="4" t="s">
        <v>97</v>
      </c>
      <c r="B72" s="79">
        <v>0</v>
      </c>
      <c r="C72" s="5">
        <v>0</v>
      </c>
      <c r="D72" s="130">
        <f t="shared" si="19"/>
        <v>0</v>
      </c>
      <c r="E72" s="80">
        <v>0</v>
      </c>
      <c r="F72" s="5">
        <v>0</v>
      </c>
      <c r="G72" s="94">
        <f t="shared" si="20"/>
        <v>0</v>
      </c>
      <c r="H72" s="79">
        <v>0</v>
      </c>
      <c r="I72" s="5">
        <v>0</v>
      </c>
      <c r="J72" s="153">
        <f t="shared" si="21"/>
        <v>0</v>
      </c>
      <c r="K72" s="193" t="str">
        <f t="shared" si="22"/>
        <v xml:space="preserve"> </v>
      </c>
      <c r="L72" s="197" t="str">
        <f t="shared" si="23"/>
        <v xml:space="preserve"> </v>
      </c>
      <c r="M72" s="95" t="str">
        <f t="shared" si="24"/>
        <v xml:space="preserve"> </v>
      </c>
      <c r="N72" s="96" t="str">
        <f t="shared" si="25"/>
        <v xml:space="preserve"> </v>
      </c>
      <c r="O72" s="198" t="str">
        <f t="shared" si="26"/>
        <v xml:space="preserve"> </v>
      </c>
      <c r="P72" s="197" t="str">
        <f t="shared" si="27"/>
        <v xml:space="preserve"> </v>
      </c>
      <c r="Q72" s="106"/>
      <c r="R72" s="106"/>
      <c r="S72" s="106"/>
      <c r="T72" s="106"/>
      <c r="U72" s="106"/>
      <c r="V72" s="106"/>
      <c r="W72" s="106"/>
      <c r="X72" s="106"/>
      <c r="Y72" s="106"/>
      <c r="Z72" s="106"/>
      <c r="AA72" s="106"/>
      <c r="AB72" s="106"/>
      <c r="AC72" s="106"/>
      <c r="AD72" s="106"/>
      <c r="AE72" s="106"/>
      <c r="AF72" s="106"/>
      <c r="AG72" s="106"/>
      <c r="AH72" s="106"/>
      <c r="AI72" s="106"/>
      <c r="AJ72" s="106"/>
      <c r="AK72" s="106"/>
      <c r="AL72" s="106"/>
      <c r="AM72" s="106"/>
      <c r="AN72" s="106"/>
      <c r="AO72" s="106"/>
      <c r="AP72" s="106"/>
      <c r="AQ72" s="106"/>
      <c r="AR72" s="106"/>
    </row>
    <row r="73" spans="1:44" ht="17.25" customHeight="1" x14ac:dyDescent="0.25">
      <c r="A73" s="4" t="s">
        <v>68</v>
      </c>
      <c r="B73" s="79">
        <v>0</v>
      </c>
      <c r="C73" s="5">
        <v>0</v>
      </c>
      <c r="D73" s="130">
        <f t="shared" si="19"/>
        <v>0</v>
      </c>
      <c r="E73" s="80">
        <v>6</v>
      </c>
      <c r="F73" s="5">
        <v>8</v>
      </c>
      <c r="G73" s="94">
        <f t="shared" si="20"/>
        <v>7.2992034744208539E-3</v>
      </c>
      <c r="H73" s="79">
        <v>1</v>
      </c>
      <c r="I73" s="5">
        <v>3</v>
      </c>
      <c r="J73" s="153">
        <f t="shared" si="21"/>
        <v>3.4711776548723761E-3</v>
      </c>
      <c r="K73" s="193" t="str">
        <f t="shared" si="22"/>
        <v xml:space="preserve"> </v>
      </c>
      <c r="L73" s="197" t="str">
        <f t="shared" si="23"/>
        <v xml:space="preserve"> </v>
      </c>
      <c r="M73" s="95" t="str">
        <f t="shared" si="24"/>
        <v xml:space="preserve"> </v>
      </c>
      <c r="N73" s="96" t="str">
        <f t="shared" si="25"/>
        <v xml:space="preserve"> </v>
      </c>
      <c r="O73" s="198">
        <f t="shared" si="26"/>
        <v>600</v>
      </c>
      <c r="P73" s="197">
        <f t="shared" si="27"/>
        <v>266.66666666666663</v>
      </c>
      <c r="Q73" s="106"/>
      <c r="R73" s="106"/>
      <c r="S73" s="106"/>
      <c r="T73" s="106"/>
      <c r="U73" s="106"/>
      <c r="V73" s="106"/>
      <c r="W73" s="106"/>
      <c r="X73" s="106"/>
      <c r="Y73" s="106"/>
      <c r="Z73" s="106"/>
      <c r="AA73" s="106"/>
      <c r="AB73" s="106"/>
      <c r="AC73" s="106"/>
      <c r="AD73" s="106"/>
      <c r="AE73" s="106"/>
      <c r="AF73" s="106"/>
      <c r="AG73" s="106"/>
      <c r="AH73" s="106"/>
      <c r="AI73" s="106"/>
      <c r="AJ73" s="106"/>
      <c r="AK73" s="106"/>
      <c r="AL73" s="106"/>
      <c r="AM73" s="106"/>
      <c r="AN73" s="106"/>
      <c r="AO73" s="106"/>
      <c r="AP73" s="106"/>
      <c r="AQ73" s="106"/>
      <c r="AR73" s="106"/>
    </row>
    <row r="74" spans="1:44" ht="17.25" customHeight="1" x14ac:dyDescent="0.25">
      <c r="A74" s="4" t="s">
        <v>100</v>
      </c>
      <c r="B74" s="79">
        <v>0</v>
      </c>
      <c r="C74" s="5">
        <v>0</v>
      </c>
      <c r="D74" s="130">
        <f t="shared" si="19"/>
        <v>0</v>
      </c>
      <c r="E74" s="80">
        <v>0</v>
      </c>
      <c r="F74" s="5">
        <v>0</v>
      </c>
      <c r="G74" s="94">
        <f t="shared" si="20"/>
        <v>0</v>
      </c>
      <c r="H74" s="79">
        <v>0</v>
      </c>
      <c r="I74" s="5">
        <v>0</v>
      </c>
      <c r="J74" s="153">
        <f t="shared" si="21"/>
        <v>0</v>
      </c>
      <c r="K74" s="193" t="str">
        <f t="shared" si="22"/>
        <v xml:space="preserve"> </v>
      </c>
      <c r="L74" s="197" t="str">
        <f t="shared" si="23"/>
        <v xml:space="preserve"> </v>
      </c>
      <c r="M74" s="95" t="str">
        <f t="shared" si="24"/>
        <v xml:space="preserve"> </v>
      </c>
      <c r="N74" s="96" t="str">
        <f t="shared" si="25"/>
        <v xml:space="preserve"> </v>
      </c>
      <c r="O74" s="198" t="str">
        <f t="shared" si="26"/>
        <v xml:space="preserve"> </v>
      </c>
      <c r="P74" s="197" t="str">
        <f t="shared" si="27"/>
        <v xml:space="preserve"> </v>
      </c>
      <c r="Q74" s="106"/>
      <c r="R74" s="106"/>
      <c r="S74" s="106"/>
      <c r="T74" s="106"/>
      <c r="U74" s="106"/>
      <c r="V74" s="106"/>
      <c r="W74" s="106"/>
      <c r="X74" s="106"/>
      <c r="Y74" s="106"/>
      <c r="Z74" s="106"/>
      <c r="AA74" s="106"/>
      <c r="AB74" s="106"/>
      <c r="AC74" s="106"/>
      <c r="AD74" s="106"/>
      <c r="AE74" s="106"/>
      <c r="AF74" s="106"/>
      <c r="AG74" s="106"/>
      <c r="AH74" s="106"/>
      <c r="AI74" s="106"/>
      <c r="AJ74" s="106"/>
      <c r="AK74" s="106"/>
      <c r="AL74" s="106"/>
      <c r="AM74" s="106"/>
      <c r="AN74" s="106"/>
      <c r="AO74" s="106"/>
      <c r="AP74" s="106"/>
      <c r="AQ74" s="106"/>
      <c r="AR74" s="106"/>
    </row>
    <row r="75" spans="1:44" x14ac:dyDescent="0.25">
      <c r="A75" s="4" t="s">
        <v>75</v>
      </c>
      <c r="B75" s="79">
        <v>0</v>
      </c>
      <c r="C75" s="5">
        <v>0</v>
      </c>
      <c r="D75" s="130">
        <f t="shared" si="19"/>
        <v>0</v>
      </c>
      <c r="E75" s="80">
        <v>6</v>
      </c>
      <c r="F75" s="5">
        <v>15</v>
      </c>
      <c r="G75" s="94">
        <f t="shared" si="20"/>
        <v>1.3686006514539103E-2</v>
      </c>
      <c r="H75" s="79">
        <v>12</v>
      </c>
      <c r="I75" s="5">
        <v>23</v>
      </c>
      <c r="J75" s="153">
        <f t="shared" si="21"/>
        <v>2.6612362020688216E-2</v>
      </c>
      <c r="K75" s="193" t="str">
        <f t="shared" si="22"/>
        <v xml:space="preserve"> </v>
      </c>
      <c r="L75" s="197" t="str">
        <f t="shared" si="23"/>
        <v xml:space="preserve"> </v>
      </c>
      <c r="M75" s="95" t="str">
        <f t="shared" si="24"/>
        <v xml:space="preserve"> </v>
      </c>
      <c r="N75" s="96" t="str">
        <f t="shared" si="25"/>
        <v xml:space="preserve"> </v>
      </c>
      <c r="O75" s="198">
        <f t="shared" si="26"/>
        <v>50</v>
      </c>
      <c r="P75" s="197">
        <f t="shared" si="27"/>
        <v>65.217391304347828</v>
      </c>
      <c r="Q75" s="106"/>
      <c r="R75" s="106"/>
      <c r="S75" s="106"/>
      <c r="T75" s="106"/>
      <c r="U75" s="106"/>
      <c r="V75" s="106"/>
      <c r="W75" s="106"/>
      <c r="X75" s="106"/>
      <c r="Y75" s="106"/>
      <c r="Z75" s="106"/>
      <c r="AA75" s="106"/>
      <c r="AB75" s="106"/>
      <c r="AC75" s="106"/>
      <c r="AD75" s="106"/>
      <c r="AE75" s="106"/>
      <c r="AF75" s="106"/>
      <c r="AG75" s="106"/>
      <c r="AH75" s="106"/>
      <c r="AI75" s="106"/>
      <c r="AJ75" s="106"/>
      <c r="AK75" s="106"/>
      <c r="AL75" s="106"/>
      <c r="AM75" s="106"/>
      <c r="AN75" s="106"/>
      <c r="AO75" s="106"/>
      <c r="AP75" s="106"/>
      <c r="AQ75" s="106"/>
      <c r="AR75" s="106"/>
    </row>
    <row r="76" spans="1:44" x14ac:dyDescent="0.25">
      <c r="A76" s="4" t="s">
        <v>102</v>
      </c>
      <c r="B76" s="79">
        <v>0</v>
      </c>
      <c r="C76" s="5">
        <v>0</v>
      </c>
      <c r="D76" s="130">
        <f t="shared" si="19"/>
        <v>0</v>
      </c>
      <c r="E76" s="80">
        <v>0</v>
      </c>
      <c r="F76" s="5">
        <v>0</v>
      </c>
      <c r="G76" s="94">
        <f t="shared" si="20"/>
        <v>0</v>
      </c>
      <c r="H76" s="79">
        <v>0</v>
      </c>
      <c r="I76" s="5">
        <v>0</v>
      </c>
      <c r="J76" s="153">
        <f t="shared" si="21"/>
        <v>0</v>
      </c>
      <c r="K76" s="193" t="str">
        <f t="shared" si="22"/>
        <v xml:space="preserve"> </v>
      </c>
      <c r="L76" s="197" t="str">
        <f t="shared" si="23"/>
        <v xml:space="preserve"> </v>
      </c>
      <c r="M76" s="95" t="str">
        <f t="shared" si="24"/>
        <v xml:space="preserve"> </v>
      </c>
      <c r="N76" s="96" t="str">
        <f t="shared" si="25"/>
        <v xml:space="preserve"> </v>
      </c>
      <c r="O76" s="198" t="str">
        <f t="shared" si="26"/>
        <v xml:space="preserve"> </v>
      </c>
      <c r="P76" s="197" t="str">
        <f t="shared" si="27"/>
        <v xml:space="preserve"> </v>
      </c>
      <c r="Q76" s="106"/>
      <c r="R76" s="106"/>
      <c r="S76" s="106"/>
      <c r="T76" s="106"/>
      <c r="U76" s="106"/>
      <c r="V76" s="106"/>
      <c r="W76" s="106"/>
      <c r="X76" s="106"/>
      <c r="Y76" s="106"/>
      <c r="Z76" s="106"/>
      <c r="AA76" s="106"/>
      <c r="AB76" s="106"/>
      <c r="AC76" s="106"/>
      <c r="AD76" s="106"/>
      <c r="AE76" s="106"/>
      <c r="AF76" s="106"/>
      <c r="AG76" s="106"/>
      <c r="AH76" s="106"/>
      <c r="AI76" s="106"/>
      <c r="AJ76" s="106"/>
      <c r="AK76" s="106"/>
      <c r="AL76" s="106"/>
      <c r="AM76" s="106"/>
      <c r="AN76" s="106"/>
      <c r="AO76" s="106"/>
      <c r="AP76" s="106"/>
      <c r="AQ76" s="106"/>
      <c r="AR76" s="106"/>
    </row>
    <row r="77" spans="1:44" x14ac:dyDescent="0.25">
      <c r="A77" s="4" t="s">
        <v>103</v>
      </c>
      <c r="B77" s="79">
        <v>0</v>
      </c>
      <c r="C77" s="5">
        <v>0</v>
      </c>
      <c r="D77" s="130">
        <f t="shared" si="19"/>
        <v>0</v>
      </c>
      <c r="E77" s="80">
        <v>0</v>
      </c>
      <c r="F77" s="5">
        <v>0</v>
      </c>
      <c r="G77" s="94">
        <f t="shared" si="20"/>
        <v>0</v>
      </c>
      <c r="H77" s="79">
        <v>0</v>
      </c>
      <c r="I77" s="5">
        <v>0</v>
      </c>
      <c r="J77" s="153">
        <f t="shared" si="21"/>
        <v>0</v>
      </c>
      <c r="K77" s="193" t="str">
        <f t="shared" si="22"/>
        <v xml:space="preserve"> </v>
      </c>
      <c r="L77" s="197" t="str">
        <f t="shared" si="23"/>
        <v xml:space="preserve"> </v>
      </c>
      <c r="M77" s="95" t="str">
        <f t="shared" si="24"/>
        <v xml:space="preserve"> </v>
      </c>
      <c r="N77" s="96" t="str">
        <f t="shared" si="25"/>
        <v xml:space="preserve"> </v>
      </c>
      <c r="O77" s="198" t="str">
        <f t="shared" si="26"/>
        <v xml:space="preserve"> </v>
      </c>
      <c r="P77" s="197" t="str">
        <f t="shared" si="27"/>
        <v xml:space="preserve"> </v>
      </c>
      <c r="Q77" s="106"/>
      <c r="R77" s="106"/>
      <c r="S77" s="106"/>
      <c r="T77" s="106"/>
      <c r="U77" s="106"/>
      <c r="V77" s="106"/>
      <c r="W77" s="106"/>
      <c r="X77" s="106"/>
      <c r="Y77" s="106"/>
      <c r="Z77" s="106"/>
      <c r="AA77" s="106"/>
      <c r="AB77" s="106"/>
      <c r="AC77" s="106"/>
      <c r="AD77" s="106"/>
      <c r="AE77" s="106"/>
      <c r="AF77" s="106"/>
      <c r="AG77" s="106"/>
      <c r="AH77" s="106"/>
      <c r="AI77" s="106"/>
      <c r="AJ77" s="106"/>
      <c r="AK77" s="106"/>
      <c r="AL77" s="106"/>
      <c r="AM77" s="106"/>
      <c r="AN77" s="106"/>
      <c r="AO77" s="106"/>
      <c r="AP77" s="106"/>
      <c r="AQ77" s="106"/>
      <c r="AR77" s="106"/>
    </row>
    <row r="78" spans="1:44" ht="15.75" x14ac:dyDescent="0.25">
      <c r="A78" s="4" t="s">
        <v>105</v>
      </c>
      <c r="B78" s="146">
        <v>0</v>
      </c>
      <c r="C78" s="182">
        <v>0</v>
      </c>
      <c r="D78" s="181">
        <f t="shared" si="19"/>
        <v>0</v>
      </c>
      <c r="E78" s="183">
        <v>0</v>
      </c>
      <c r="F78" s="182">
        <v>0</v>
      </c>
      <c r="G78" s="94">
        <f t="shared" si="20"/>
        <v>0</v>
      </c>
      <c r="H78" s="146">
        <v>0</v>
      </c>
      <c r="I78" s="135">
        <v>0</v>
      </c>
      <c r="J78" s="130">
        <f t="shared" si="21"/>
        <v>0</v>
      </c>
      <c r="K78" s="193" t="str">
        <f t="shared" si="22"/>
        <v xml:space="preserve"> </v>
      </c>
      <c r="L78" s="197" t="str">
        <f t="shared" si="23"/>
        <v xml:space="preserve"> </v>
      </c>
      <c r="M78" s="95" t="str">
        <f t="shared" si="24"/>
        <v xml:space="preserve"> </v>
      </c>
      <c r="N78" s="96" t="str">
        <f t="shared" si="25"/>
        <v xml:space="preserve"> </v>
      </c>
      <c r="O78" s="198" t="str">
        <f t="shared" si="26"/>
        <v xml:space="preserve"> </v>
      </c>
      <c r="P78" s="197" t="str">
        <f t="shared" si="27"/>
        <v xml:space="preserve"> </v>
      </c>
      <c r="Q78" s="106"/>
      <c r="R78" s="106"/>
      <c r="S78" s="106"/>
      <c r="T78" s="106"/>
      <c r="U78" s="106"/>
      <c r="V78" s="106"/>
      <c r="W78" s="106"/>
      <c r="X78" s="106"/>
      <c r="Y78" s="106"/>
      <c r="Z78" s="106"/>
      <c r="AA78" s="106"/>
      <c r="AB78" s="106"/>
      <c r="AC78" s="106"/>
      <c r="AD78" s="106"/>
      <c r="AE78" s="106"/>
      <c r="AF78" s="106"/>
      <c r="AG78" s="106"/>
      <c r="AH78" s="106"/>
      <c r="AI78" s="106"/>
      <c r="AJ78" s="106"/>
      <c r="AK78" s="106"/>
      <c r="AL78" s="106"/>
      <c r="AM78" s="106"/>
      <c r="AN78" s="106"/>
      <c r="AO78" s="106"/>
      <c r="AP78" s="106"/>
      <c r="AQ78" s="106"/>
      <c r="AR78" s="106"/>
    </row>
    <row r="79" spans="1:44" x14ac:dyDescent="0.25">
      <c r="A79" s="4" t="s">
        <v>81</v>
      </c>
      <c r="B79" s="142">
        <v>0</v>
      </c>
      <c r="C79" s="4">
        <v>0</v>
      </c>
      <c r="D79" s="130">
        <f t="shared" si="19"/>
        <v>0</v>
      </c>
      <c r="E79" s="147">
        <v>0</v>
      </c>
      <c r="F79" s="4">
        <v>0</v>
      </c>
      <c r="G79" s="94">
        <f t="shared" ref="G79:G80" si="28">IF($F$83&lt;&gt;0,F79/$F$83*100,0)</f>
        <v>0</v>
      </c>
      <c r="H79" s="142">
        <v>0</v>
      </c>
      <c r="I79" s="4">
        <v>0</v>
      </c>
      <c r="J79" s="130">
        <f t="shared" ref="J79:J80" si="29">IF($I$83&lt;&gt;0,I79/$I$83*100,0)</f>
        <v>0</v>
      </c>
      <c r="K79" s="193" t="str">
        <f t="shared" si="22"/>
        <v xml:space="preserve"> </v>
      </c>
      <c r="L79" s="197" t="str">
        <f t="shared" si="23"/>
        <v xml:space="preserve"> </v>
      </c>
      <c r="M79" s="95" t="str">
        <f t="shared" si="24"/>
        <v xml:space="preserve"> </v>
      </c>
      <c r="N79" s="96" t="str">
        <f t="shared" si="25"/>
        <v xml:space="preserve"> </v>
      </c>
      <c r="O79" s="198" t="str">
        <f t="shared" si="26"/>
        <v xml:space="preserve"> </v>
      </c>
      <c r="P79" s="197" t="str">
        <f t="shared" si="27"/>
        <v xml:space="preserve"> </v>
      </c>
      <c r="Q79" s="106"/>
      <c r="R79" s="106"/>
      <c r="S79" s="106"/>
      <c r="T79" s="106"/>
      <c r="U79" s="106"/>
      <c r="V79" s="106"/>
      <c r="W79" s="106"/>
      <c r="X79" s="106"/>
      <c r="Y79" s="106"/>
      <c r="Z79" s="106"/>
      <c r="AA79" s="106"/>
      <c r="AB79" s="106"/>
      <c r="AC79" s="106"/>
      <c r="AD79" s="106"/>
      <c r="AE79" s="106"/>
      <c r="AF79" s="106"/>
      <c r="AG79" s="106"/>
      <c r="AH79" s="106"/>
      <c r="AI79" s="106"/>
      <c r="AJ79" s="106"/>
      <c r="AK79" s="106"/>
      <c r="AL79" s="106"/>
      <c r="AM79" s="106"/>
      <c r="AN79" s="106"/>
      <c r="AO79" s="106"/>
      <c r="AP79" s="106"/>
      <c r="AQ79" s="106"/>
      <c r="AR79" s="106"/>
    </row>
    <row r="80" spans="1:44" ht="15.75" thickBot="1" x14ac:dyDescent="0.3">
      <c r="A80" s="4" t="s">
        <v>106</v>
      </c>
      <c r="B80" s="143">
        <v>0</v>
      </c>
      <c r="C80" s="157">
        <v>0</v>
      </c>
      <c r="D80" s="145">
        <f t="shared" si="19"/>
        <v>0</v>
      </c>
      <c r="E80" s="148">
        <v>0</v>
      </c>
      <c r="F80" s="157">
        <v>0</v>
      </c>
      <c r="G80" s="149">
        <f t="shared" si="28"/>
        <v>0</v>
      </c>
      <c r="H80" s="143">
        <v>3</v>
      </c>
      <c r="I80" s="138">
        <v>13</v>
      </c>
      <c r="J80" s="145">
        <f t="shared" si="29"/>
        <v>1.5041769837780298E-2</v>
      </c>
      <c r="K80" s="193" t="str">
        <f t="shared" si="22"/>
        <v xml:space="preserve"> </v>
      </c>
      <c r="L80" s="197" t="str">
        <f t="shared" si="23"/>
        <v xml:space="preserve"> </v>
      </c>
      <c r="M80" s="191" t="str">
        <f t="shared" si="24"/>
        <v xml:space="preserve"> </v>
      </c>
      <c r="N80" s="96" t="str">
        <f t="shared" si="25"/>
        <v xml:space="preserve"> </v>
      </c>
      <c r="O80" s="198" t="str">
        <f t="shared" si="26"/>
        <v xml:space="preserve"> </v>
      </c>
      <c r="P80" s="197" t="str">
        <f t="shared" si="27"/>
        <v xml:space="preserve"> </v>
      </c>
      <c r="Q80" s="106"/>
      <c r="R80" s="106"/>
      <c r="S80" s="106"/>
      <c r="T80" s="106"/>
      <c r="U80" s="106"/>
      <c r="V80" s="106"/>
      <c r="W80" s="106"/>
      <c r="X80" s="106"/>
      <c r="Y80" s="106"/>
      <c r="Z80" s="106"/>
      <c r="AA80" s="106"/>
      <c r="AB80" s="106"/>
      <c r="AC80" s="106"/>
      <c r="AD80" s="106"/>
      <c r="AE80" s="106"/>
      <c r="AF80" s="106"/>
      <c r="AG80" s="106"/>
      <c r="AH80" s="106"/>
      <c r="AI80" s="106"/>
      <c r="AJ80" s="106"/>
      <c r="AK80" s="106"/>
      <c r="AL80" s="106"/>
      <c r="AM80" s="106"/>
      <c r="AN80" s="106"/>
      <c r="AO80" s="106"/>
      <c r="AP80" s="106"/>
      <c r="AQ80" s="106"/>
      <c r="AR80" s="106"/>
    </row>
    <row r="81" spans="1:44" ht="15.75" x14ac:dyDescent="0.25">
      <c r="A81" s="168" t="s">
        <v>23</v>
      </c>
      <c r="B81" s="144">
        <f>SUM(B6:B80)-B9</f>
        <v>17647</v>
      </c>
      <c r="C81" s="139">
        <f>SUM(C6:C80)-C9</f>
        <v>92348</v>
      </c>
      <c r="D81" s="169">
        <f t="shared" si="19"/>
        <v>90.97697695725418</v>
      </c>
      <c r="E81" s="150">
        <f>SUM(E6:E80)-E9</f>
        <v>19656</v>
      </c>
      <c r="F81" s="139">
        <f>SUM(F6:F80)-F9</f>
        <v>100231</v>
      </c>
      <c r="G81" s="170">
        <f>IF($F$83&lt;&gt;0,F81/$F$83*100,0)</f>
        <v>91.450807930584574</v>
      </c>
      <c r="H81" s="144">
        <f>SUM(H6:H80)-H9</f>
        <v>15695</v>
      </c>
      <c r="I81" s="139">
        <f>SUM(I6:I80)-I9</f>
        <v>79894</v>
      </c>
      <c r="J81" s="171">
        <f>IF($I$83&lt;&gt;0,I81/$I$83*100,0)</f>
        <v>92.442089186124548</v>
      </c>
      <c r="K81" s="155">
        <f t="shared" si="22"/>
        <v>89.779202279202281</v>
      </c>
      <c r="L81" s="140">
        <f t="shared" si="22"/>
        <v>92.135167762468697</v>
      </c>
      <c r="M81" s="154">
        <f t="shared" si="24"/>
        <v>112.43708187320803</v>
      </c>
      <c r="N81" s="156">
        <f t="shared" si="24"/>
        <v>115.5881543044534</v>
      </c>
      <c r="O81" s="155">
        <f t="shared" si="26"/>
        <v>125.23733673144312</v>
      </c>
      <c r="P81" s="140">
        <f t="shared" si="26"/>
        <v>125.45497784564547</v>
      </c>
      <c r="Q81" s="106"/>
      <c r="R81" s="106"/>
      <c r="S81" s="106"/>
      <c r="T81" s="106"/>
      <c r="U81" s="106"/>
      <c r="V81" s="106"/>
      <c r="W81" s="106"/>
      <c r="X81" s="106"/>
      <c r="Y81" s="106"/>
      <c r="Z81" s="106"/>
      <c r="AA81" s="106"/>
      <c r="AB81" s="106"/>
      <c r="AC81" s="106"/>
      <c r="AD81" s="106"/>
      <c r="AE81" s="106"/>
      <c r="AF81" s="106"/>
      <c r="AG81" s="106"/>
      <c r="AH81" s="106"/>
      <c r="AI81" s="106"/>
      <c r="AJ81" s="106"/>
      <c r="AK81" s="106"/>
      <c r="AL81" s="106"/>
      <c r="AM81" s="106"/>
      <c r="AN81" s="106"/>
      <c r="AO81" s="106"/>
      <c r="AP81" s="106"/>
      <c r="AQ81" s="106"/>
      <c r="AR81" s="106"/>
    </row>
    <row r="82" spans="1:44" ht="15.75" x14ac:dyDescent="0.25">
      <c r="A82" s="114" t="s">
        <v>24</v>
      </c>
      <c r="B82" s="172">
        <f>B9</f>
        <v>2630</v>
      </c>
      <c r="C82" s="173">
        <f>C9</f>
        <v>9159</v>
      </c>
      <c r="D82" s="174">
        <f t="shared" si="19"/>
        <v>9.0230230427458196</v>
      </c>
      <c r="E82" s="151">
        <f>E9</f>
        <v>2892</v>
      </c>
      <c r="F82" s="113">
        <f>F9</f>
        <v>9370</v>
      </c>
      <c r="G82" s="175">
        <f>IF($F$83&lt;&gt;0,F82/$F$83*100,0)</f>
        <v>8.5491920694154242</v>
      </c>
      <c r="H82" s="172">
        <f>H9</f>
        <v>2086</v>
      </c>
      <c r="I82" s="173">
        <f>I9</f>
        <v>6532</v>
      </c>
      <c r="J82" s="176">
        <f>IF($I$83&lt;&gt;0,I82/$I$83*100,0)</f>
        <v>7.5579108138754538</v>
      </c>
      <c r="K82" s="97">
        <f t="shared" si="22"/>
        <v>90.940525587828489</v>
      </c>
      <c r="L82" s="98">
        <f t="shared" si="22"/>
        <v>97.748132337246531</v>
      </c>
      <c r="M82" s="99">
        <f t="shared" si="24"/>
        <v>126.07861936720997</v>
      </c>
      <c r="N82" s="121">
        <f t="shared" si="24"/>
        <v>140.21739130434781</v>
      </c>
      <c r="O82" s="97">
        <f t="shared" si="26"/>
        <v>138.63854266538831</v>
      </c>
      <c r="P82" s="98">
        <f t="shared" si="26"/>
        <v>143.44764237599509</v>
      </c>
      <c r="Q82" s="106"/>
      <c r="R82" s="106"/>
      <c r="S82" s="106"/>
      <c r="T82" s="106"/>
      <c r="U82" s="106"/>
      <c r="V82" s="106"/>
      <c r="W82" s="106"/>
      <c r="X82" s="106"/>
      <c r="Y82" s="106"/>
      <c r="Z82" s="106"/>
      <c r="AA82" s="106"/>
      <c r="AB82" s="106"/>
      <c r="AC82" s="106"/>
      <c r="AD82" s="106"/>
      <c r="AE82" s="106"/>
      <c r="AF82" s="106"/>
      <c r="AG82" s="106"/>
      <c r="AH82" s="106"/>
      <c r="AI82" s="106"/>
      <c r="AJ82" s="106"/>
      <c r="AK82" s="106"/>
      <c r="AL82" s="106"/>
      <c r="AM82" s="106"/>
      <c r="AN82" s="106"/>
      <c r="AO82" s="106"/>
      <c r="AP82" s="106"/>
      <c r="AQ82" s="106"/>
      <c r="AR82" s="106"/>
    </row>
    <row r="83" spans="1:44" ht="16.5" thickBot="1" x14ac:dyDescent="0.3">
      <c r="A83" s="115" t="s">
        <v>17</v>
      </c>
      <c r="B83" s="159">
        <f>B81+B82</f>
        <v>20277</v>
      </c>
      <c r="C83" s="160">
        <f>C81+C82</f>
        <v>101507</v>
      </c>
      <c r="D83" s="161">
        <f>D81+D82</f>
        <v>100</v>
      </c>
      <c r="E83" s="162">
        <f>SUM(E81:E82)</f>
        <v>22548</v>
      </c>
      <c r="F83" s="160">
        <f>SUM(F81:F82)</f>
        <v>109601</v>
      </c>
      <c r="G83" s="163">
        <f>G81+G82</f>
        <v>100</v>
      </c>
      <c r="H83" s="159">
        <f>SUM(H81:H82)</f>
        <v>17781</v>
      </c>
      <c r="I83" s="160">
        <f>SUM(I81:I82)</f>
        <v>86426</v>
      </c>
      <c r="J83" s="161">
        <f>J81+J82</f>
        <v>100</v>
      </c>
      <c r="K83" s="165">
        <f t="shared" si="22"/>
        <v>89.928153273017557</v>
      </c>
      <c r="L83" s="166">
        <f t="shared" si="22"/>
        <v>92.615030884754702</v>
      </c>
      <c r="M83" s="167">
        <f t="shared" si="24"/>
        <v>114.03745571115236</v>
      </c>
      <c r="N83" s="164">
        <f t="shared" si="24"/>
        <v>117.44961007104344</v>
      </c>
      <c r="O83" s="165">
        <f t="shared" si="26"/>
        <v>126.80951577526574</v>
      </c>
      <c r="P83" s="166">
        <f t="shared" si="26"/>
        <v>126.8148473838891</v>
      </c>
      <c r="Q83" s="106"/>
      <c r="R83" s="106"/>
      <c r="S83" s="106"/>
      <c r="T83" s="106"/>
      <c r="U83" s="106"/>
      <c r="V83" s="106"/>
      <c r="W83" s="106"/>
      <c r="X83" s="106"/>
      <c r="Y83" s="106"/>
      <c r="Z83" s="106"/>
      <c r="AA83" s="106"/>
      <c r="AB83" s="106"/>
      <c r="AC83" s="106"/>
      <c r="AD83" s="106"/>
      <c r="AE83" s="106"/>
      <c r="AF83" s="106"/>
      <c r="AG83" s="106"/>
      <c r="AH83" s="106"/>
      <c r="AI83" s="106"/>
      <c r="AJ83" s="106"/>
      <c r="AK83" s="106"/>
      <c r="AL83" s="106"/>
      <c r="AM83" s="106"/>
      <c r="AN83" s="106"/>
      <c r="AO83" s="106"/>
      <c r="AP83" s="106"/>
      <c r="AQ83" s="106"/>
      <c r="AR83" s="106"/>
    </row>
    <row r="84" spans="1:44" x14ac:dyDescent="0.25">
      <c r="A84" s="106"/>
      <c r="B84" s="137"/>
      <c r="C84" s="137"/>
      <c r="D84" s="106"/>
      <c r="E84" s="106"/>
      <c r="F84" s="106"/>
      <c r="G84" s="106"/>
      <c r="H84" s="106"/>
      <c r="I84" s="106"/>
      <c r="J84" s="106"/>
      <c r="K84" s="106"/>
      <c r="L84" s="106"/>
      <c r="M84" s="106"/>
      <c r="N84" s="106"/>
      <c r="O84" s="106"/>
      <c r="P84" s="106"/>
      <c r="Q84" s="106"/>
      <c r="R84" s="106"/>
      <c r="S84" s="106"/>
      <c r="T84" s="106"/>
      <c r="U84" s="106"/>
      <c r="V84" s="106"/>
      <c r="W84" s="106"/>
      <c r="X84" s="106"/>
      <c r="Y84" s="106"/>
      <c r="Z84" s="106"/>
      <c r="AA84" s="106"/>
      <c r="AB84" s="106"/>
      <c r="AC84" s="106"/>
      <c r="AD84" s="106"/>
      <c r="AE84" s="106"/>
      <c r="AF84" s="106"/>
      <c r="AG84" s="106"/>
      <c r="AH84" s="106"/>
      <c r="AI84" s="106"/>
      <c r="AJ84" s="106"/>
      <c r="AK84" s="106"/>
      <c r="AL84" s="106"/>
      <c r="AM84" s="106"/>
      <c r="AN84" s="106"/>
      <c r="AO84" s="106"/>
      <c r="AP84" s="106"/>
      <c r="AQ84" s="106"/>
      <c r="AR84" s="106"/>
    </row>
    <row r="85" spans="1:44" x14ac:dyDescent="0.25">
      <c r="A85" s="106"/>
      <c r="B85" s="106"/>
      <c r="C85" s="106"/>
      <c r="D85" s="106"/>
      <c r="E85" s="106"/>
      <c r="F85" s="106"/>
      <c r="G85" s="106"/>
      <c r="H85" s="106"/>
      <c r="I85" s="106"/>
      <c r="J85" s="106"/>
      <c r="K85" s="106"/>
      <c r="L85" s="106"/>
      <c r="M85" s="106"/>
      <c r="N85" s="106"/>
      <c r="O85" s="106"/>
      <c r="P85" s="106"/>
      <c r="Q85" s="106"/>
      <c r="R85" s="106"/>
      <c r="S85" s="106"/>
      <c r="T85" s="106"/>
      <c r="U85" s="106"/>
      <c r="V85" s="106"/>
      <c r="W85" s="106"/>
      <c r="X85" s="106"/>
      <c r="Y85" s="106"/>
      <c r="Z85" s="106"/>
      <c r="AA85" s="106"/>
      <c r="AB85" s="106"/>
      <c r="AC85" s="106"/>
      <c r="AD85" s="106"/>
      <c r="AE85" s="106"/>
      <c r="AF85" s="106"/>
      <c r="AG85" s="106"/>
      <c r="AH85" s="106"/>
      <c r="AI85" s="106"/>
      <c r="AJ85" s="106"/>
      <c r="AK85" s="106"/>
      <c r="AL85" s="106"/>
      <c r="AM85" s="106"/>
      <c r="AN85" s="106"/>
      <c r="AO85" s="106"/>
      <c r="AP85" s="106"/>
      <c r="AQ85" s="106"/>
      <c r="AR85" s="106"/>
    </row>
    <row r="86" spans="1:44" x14ac:dyDescent="0.25">
      <c r="A86" s="106"/>
      <c r="B86" s="106"/>
      <c r="C86" s="106"/>
      <c r="D86" s="106"/>
      <c r="E86" s="106"/>
      <c r="F86" s="106"/>
      <c r="G86" s="106"/>
      <c r="H86" s="106"/>
      <c r="I86" s="106"/>
      <c r="J86" s="106"/>
      <c r="K86" s="106"/>
      <c r="L86" s="106"/>
      <c r="M86" s="106"/>
      <c r="N86" s="106"/>
      <c r="O86" s="106"/>
      <c r="P86" s="106"/>
      <c r="Q86" s="106"/>
      <c r="R86" s="106"/>
      <c r="S86" s="106"/>
      <c r="T86" s="106"/>
      <c r="U86" s="106"/>
      <c r="V86" s="106"/>
      <c r="W86" s="106"/>
      <c r="X86" s="106"/>
      <c r="Y86" s="106"/>
      <c r="Z86" s="106"/>
      <c r="AA86" s="106"/>
      <c r="AB86" s="106"/>
      <c r="AC86" s="106"/>
      <c r="AD86" s="106"/>
      <c r="AE86" s="106"/>
      <c r="AF86" s="106"/>
      <c r="AG86" s="106"/>
      <c r="AH86" s="106"/>
      <c r="AI86" s="106"/>
      <c r="AJ86" s="106"/>
      <c r="AK86" s="106"/>
      <c r="AL86" s="106"/>
      <c r="AM86" s="106"/>
      <c r="AN86" s="106"/>
      <c r="AO86" s="106"/>
      <c r="AP86" s="106"/>
      <c r="AQ86" s="106"/>
      <c r="AR86" s="106"/>
    </row>
    <row r="87" spans="1:44" x14ac:dyDescent="0.25">
      <c r="A87" s="106"/>
      <c r="B87" s="106"/>
      <c r="C87" s="136"/>
      <c r="D87" s="106"/>
      <c r="E87" s="106"/>
      <c r="F87" s="106"/>
      <c r="G87" s="106"/>
      <c r="H87" s="106"/>
      <c r="I87" s="106"/>
      <c r="J87" s="106"/>
      <c r="K87" s="106"/>
      <c r="L87" s="106"/>
      <c r="M87" s="106"/>
      <c r="N87" s="106"/>
      <c r="O87" s="106"/>
      <c r="P87" s="106"/>
      <c r="Q87" s="106"/>
      <c r="R87" s="106"/>
      <c r="S87" s="106"/>
      <c r="T87" s="106"/>
      <c r="U87" s="106"/>
      <c r="V87" s="106"/>
      <c r="W87" s="106"/>
      <c r="X87" s="106"/>
      <c r="Y87" s="106"/>
      <c r="Z87" s="106"/>
      <c r="AA87" s="106"/>
      <c r="AB87" s="106"/>
      <c r="AC87" s="106"/>
      <c r="AD87" s="106"/>
      <c r="AE87" s="106"/>
      <c r="AF87" s="106"/>
      <c r="AG87" s="106"/>
      <c r="AH87" s="106"/>
      <c r="AI87" s="106"/>
      <c r="AJ87" s="106"/>
      <c r="AK87" s="106"/>
      <c r="AL87" s="106"/>
      <c r="AM87" s="106"/>
      <c r="AN87" s="106"/>
      <c r="AO87" s="106"/>
      <c r="AP87" s="106"/>
      <c r="AQ87" s="106"/>
      <c r="AR87" s="106"/>
    </row>
    <row r="88" spans="1:44" x14ac:dyDescent="0.25">
      <c r="A88" s="106"/>
      <c r="B88" s="106"/>
      <c r="C88" s="106"/>
      <c r="D88" s="106"/>
      <c r="E88" s="106"/>
      <c r="F88" s="106"/>
      <c r="G88" s="106"/>
      <c r="H88" s="106"/>
      <c r="I88" s="106"/>
      <c r="J88" s="106"/>
      <c r="K88" s="106"/>
      <c r="L88" s="106"/>
      <c r="M88" s="106"/>
      <c r="N88" s="106"/>
      <c r="O88" s="106"/>
      <c r="P88" s="106"/>
      <c r="Q88" s="106"/>
      <c r="R88" s="106"/>
      <c r="S88" s="106"/>
      <c r="T88" s="106"/>
      <c r="U88" s="106"/>
      <c r="V88" s="106"/>
      <c r="W88" s="106"/>
      <c r="X88" s="106"/>
      <c r="Y88" s="106"/>
      <c r="Z88" s="106"/>
      <c r="AA88" s="106"/>
      <c r="AB88" s="106"/>
      <c r="AC88" s="106"/>
      <c r="AD88" s="106"/>
      <c r="AE88" s="106"/>
      <c r="AF88" s="106"/>
      <c r="AG88" s="106"/>
      <c r="AH88" s="106"/>
      <c r="AI88" s="106"/>
      <c r="AJ88" s="106"/>
      <c r="AK88" s="106"/>
      <c r="AL88" s="106"/>
      <c r="AM88" s="106"/>
      <c r="AN88" s="106"/>
      <c r="AO88" s="106"/>
      <c r="AP88" s="106"/>
      <c r="AQ88" s="106"/>
      <c r="AR88" s="106"/>
    </row>
    <row r="89" spans="1:44" x14ac:dyDescent="0.25">
      <c r="A89" s="106"/>
      <c r="B89" s="106"/>
      <c r="C89" s="106"/>
      <c r="D89" s="106"/>
      <c r="E89" s="106"/>
      <c r="F89" s="106"/>
      <c r="G89" s="106"/>
      <c r="H89" s="106"/>
      <c r="I89" s="106"/>
      <c r="J89" s="106"/>
      <c r="K89" s="106"/>
      <c r="L89" s="106"/>
      <c r="M89" s="106"/>
      <c r="N89" s="106"/>
      <c r="O89" s="106"/>
      <c r="P89" s="106"/>
      <c r="Q89" s="106"/>
      <c r="R89" s="106"/>
      <c r="S89" s="106"/>
      <c r="T89" s="106"/>
      <c r="U89" s="106"/>
      <c r="V89" s="106"/>
      <c r="W89" s="106"/>
      <c r="X89" s="106"/>
      <c r="Y89" s="106"/>
      <c r="Z89" s="106"/>
      <c r="AA89" s="106"/>
      <c r="AB89" s="106"/>
      <c r="AC89" s="106"/>
      <c r="AD89" s="106"/>
      <c r="AE89" s="106"/>
      <c r="AF89" s="106"/>
      <c r="AG89" s="106"/>
      <c r="AH89" s="106"/>
      <c r="AI89" s="106"/>
      <c r="AJ89" s="106"/>
      <c r="AK89" s="106"/>
      <c r="AL89" s="106"/>
      <c r="AM89" s="106"/>
      <c r="AN89" s="106"/>
      <c r="AO89" s="106"/>
      <c r="AP89" s="106"/>
      <c r="AQ89" s="106"/>
      <c r="AR89" s="106"/>
    </row>
    <row r="90" spans="1:44" x14ac:dyDescent="0.25">
      <c r="A90" s="106"/>
      <c r="B90" s="106"/>
      <c r="C90" s="106"/>
      <c r="D90" s="106"/>
      <c r="E90" s="106"/>
      <c r="F90" s="106"/>
      <c r="G90" s="106"/>
      <c r="H90" s="106"/>
      <c r="I90" s="106"/>
      <c r="J90" s="106"/>
      <c r="K90" s="106"/>
      <c r="L90" s="106"/>
      <c r="M90" s="106"/>
      <c r="N90" s="106"/>
      <c r="O90" s="106"/>
      <c r="P90" s="106"/>
      <c r="Q90" s="106"/>
      <c r="R90" s="106"/>
      <c r="S90" s="106"/>
      <c r="T90" s="106"/>
      <c r="U90" s="106"/>
      <c r="V90" s="106"/>
      <c r="W90" s="106"/>
      <c r="X90" s="106"/>
      <c r="Y90" s="106"/>
      <c r="Z90" s="106"/>
      <c r="AA90" s="106"/>
      <c r="AB90" s="106"/>
      <c r="AC90" s="106"/>
      <c r="AD90" s="106"/>
      <c r="AE90" s="106"/>
      <c r="AF90" s="106"/>
      <c r="AG90" s="106"/>
      <c r="AH90" s="106"/>
      <c r="AI90" s="106"/>
      <c r="AJ90" s="106"/>
      <c r="AK90" s="106"/>
      <c r="AL90" s="106"/>
      <c r="AM90" s="106"/>
      <c r="AN90" s="106"/>
      <c r="AO90" s="106"/>
      <c r="AP90" s="106"/>
      <c r="AQ90" s="106"/>
      <c r="AR90" s="106"/>
    </row>
    <row r="91" spans="1:44" x14ac:dyDescent="0.25">
      <c r="A91" s="106"/>
      <c r="B91" s="106"/>
      <c r="C91" s="106"/>
      <c r="D91" s="106"/>
      <c r="E91" s="106"/>
      <c r="F91" s="106"/>
      <c r="G91" s="106"/>
      <c r="H91" s="106"/>
      <c r="I91" s="106"/>
      <c r="J91" s="106"/>
      <c r="K91" s="106"/>
      <c r="L91" s="106"/>
      <c r="M91" s="106"/>
      <c r="N91" s="106"/>
      <c r="O91" s="106"/>
      <c r="P91" s="106"/>
      <c r="Q91" s="106"/>
      <c r="R91" s="106"/>
      <c r="S91" s="106"/>
      <c r="T91" s="106"/>
      <c r="U91" s="106"/>
      <c r="V91" s="106"/>
      <c r="W91" s="106"/>
      <c r="X91" s="106"/>
      <c r="Y91" s="106"/>
      <c r="Z91" s="106"/>
      <c r="AA91" s="106"/>
      <c r="AB91" s="106"/>
      <c r="AC91" s="106"/>
      <c r="AD91" s="106"/>
      <c r="AE91" s="106"/>
      <c r="AF91" s="106"/>
      <c r="AG91" s="106"/>
      <c r="AH91" s="106"/>
      <c r="AI91" s="106"/>
      <c r="AJ91" s="106"/>
      <c r="AK91" s="106"/>
      <c r="AL91" s="106"/>
      <c r="AM91" s="106"/>
      <c r="AN91" s="106"/>
      <c r="AO91" s="106"/>
      <c r="AP91" s="106"/>
      <c r="AQ91" s="106"/>
      <c r="AR91" s="106"/>
    </row>
    <row r="92" spans="1:44" x14ac:dyDescent="0.25">
      <c r="A92" s="106"/>
      <c r="B92" s="106"/>
      <c r="C92" s="106"/>
      <c r="D92" s="106"/>
      <c r="E92" s="106"/>
      <c r="F92" s="106"/>
      <c r="G92" s="106"/>
      <c r="H92" s="106"/>
      <c r="I92" s="106"/>
      <c r="J92" s="106"/>
      <c r="K92" s="106"/>
      <c r="L92" s="106"/>
      <c r="M92" s="106"/>
      <c r="N92" s="106"/>
      <c r="O92" s="106"/>
      <c r="P92" s="106"/>
      <c r="Q92" s="106"/>
      <c r="R92" s="106"/>
      <c r="S92" s="106"/>
      <c r="T92" s="106"/>
      <c r="U92" s="106"/>
      <c r="V92" s="106"/>
      <c r="W92" s="106"/>
      <c r="X92" s="106"/>
      <c r="Y92" s="106"/>
      <c r="Z92" s="106"/>
      <c r="AA92" s="106"/>
      <c r="AB92" s="106"/>
      <c r="AC92" s="106"/>
      <c r="AD92" s="106"/>
      <c r="AE92" s="106"/>
      <c r="AF92" s="106"/>
      <c r="AG92" s="106"/>
      <c r="AH92" s="106"/>
      <c r="AI92" s="106"/>
      <c r="AJ92" s="106"/>
      <c r="AK92" s="106"/>
      <c r="AL92" s="106"/>
      <c r="AM92" s="106"/>
      <c r="AN92" s="106"/>
      <c r="AO92" s="106"/>
      <c r="AP92" s="106"/>
      <c r="AQ92" s="106"/>
      <c r="AR92" s="106"/>
    </row>
    <row r="93" spans="1:44" x14ac:dyDescent="0.25">
      <c r="A93" s="106"/>
      <c r="B93" s="106"/>
      <c r="C93" s="106"/>
      <c r="D93" s="106"/>
      <c r="E93" s="106"/>
      <c r="F93" s="106"/>
      <c r="G93" s="106"/>
      <c r="H93" s="106"/>
      <c r="I93" s="106"/>
      <c r="J93" s="106"/>
      <c r="K93" s="106"/>
      <c r="L93" s="106"/>
      <c r="M93" s="106"/>
      <c r="N93" s="106"/>
      <c r="O93" s="106"/>
      <c r="P93" s="106"/>
      <c r="Q93" s="106"/>
      <c r="R93" s="106"/>
      <c r="S93" s="106"/>
      <c r="T93" s="106"/>
      <c r="U93" s="106"/>
      <c r="V93" s="106"/>
      <c r="W93" s="106"/>
      <c r="X93" s="106"/>
      <c r="Y93" s="106"/>
      <c r="Z93" s="106"/>
      <c r="AA93" s="106"/>
      <c r="AB93" s="106"/>
      <c r="AC93" s="106"/>
      <c r="AD93" s="106"/>
      <c r="AE93" s="106"/>
      <c r="AF93" s="106"/>
      <c r="AG93" s="106"/>
      <c r="AH93" s="106"/>
      <c r="AI93" s="106"/>
      <c r="AJ93" s="106"/>
      <c r="AK93" s="106"/>
      <c r="AL93" s="106"/>
      <c r="AM93" s="106"/>
      <c r="AN93" s="106"/>
      <c r="AO93" s="106"/>
      <c r="AP93" s="106"/>
      <c r="AQ93" s="106"/>
      <c r="AR93" s="106"/>
    </row>
    <row r="94" spans="1:44" x14ac:dyDescent="0.25">
      <c r="A94" s="106"/>
      <c r="B94" s="106"/>
      <c r="C94" s="106"/>
      <c r="D94" s="106"/>
      <c r="E94" s="106"/>
      <c r="F94" s="106"/>
      <c r="G94" s="106"/>
      <c r="H94" s="106"/>
      <c r="I94" s="106"/>
      <c r="J94" s="106"/>
      <c r="K94" s="106"/>
      <c r="L94" s="106"/>
      <c r="M94" s="106"/>
      <c r="N94" s="106"/>
      <c r="O94" s="106"/>
      <c r="P94" s="106"/>
      <c r="Q94" s="106"/>
      <c r="R94" s="106"/>
      <c r="S94" s="106"/>
      <c r="T94" s="106"/>
      <c r="U94" s="106"/>
      <c r="V94" s="106"/>
      <c r="W94" s="106"/>
      <c r="X94" s="106"/>
      <c r="Y94" s="106"/>
      <c r="Z94" s="106"/>
      <c r="AA94" s="106"/>
      <c r="AB94" s="106"/>
      <c r="AC94" s="106"/>
      <c r="AD94" s="106"/>
      <c r="AE94" s="106"/>
      <c r="AF94" s="106"/>
      <c r="AG94" s="106"/>
      <c r="AH94" s="106"/>
      <c r="AI94" s="106"/>
      <c r="AJ94" s="106"/>
      <c r="AK94" s="106"/>
      <c r="AL94" s="106"/>
      <c r="AM94" s="106"/>
      <c r="AN94" s="106"/>
      <c r="AO94" s="106"/>
      <c r="AP94" s="106"/>
      <c r="AQ94" s="106"/>
      <c r="AR94" s="106"/>
    </row>
    <row r="95" spans="1:44" x14ac:dyDescent="0.25">
      <c r="A95" s="106"/>
      <c r="B95" s="106"/>
      <c r="C95" s="106"/>
      <c r="D95" s="106"/>
      <c r="E95" s="106"/>
      <c r="F95" s="106"/>
      <c r="G95" s="106"/>
      <c r="H95" s="106"/>
      <c r="I95" s="106"/>
      <c r="J95" s="106"/>
      <c r="K95" s="106"/>
      <c r="L95" s="106"/>
      <c r="M95" s="106"/>
      <c r="N95" s="106"/>
      <c r="O95" s="106"/>
      <c r="P95" s="106"/>
      <c r="Q95" s="106"/>
      <c r="R95" s="106"/>
      <c r="S95" s="106"/>
      <c r="T95" s="106"/>
      <c r="U95" s="106"/>
      <c r="V95" s="106"/>
      <c r="W95" s="106"/>
      <c r="X95" s="106"/>
      <c r="Y95" s="106"/>
      <c r="Z95" s="106"/>
      <c r="AA95" s="106"/>
      <c r="AB95" s="106"/>
      <c r="AC95" s="106"/>
      <c r="AD95" s="106"/>
      <c r="AE95" s="106"/>
      <c r="AF95" s="106"/>
      <c r="AG95" s="106"/>
      <c r="AH95" s="106"/>
      <c r="AI95" s="106"/>
      <c r="AJ95" s="106"/>
      <c r="AK95" s="106"/>
      <c r="AL95" s="106"/>
      <c r="AM95" s="106"/>
      <c r="AN95" s="106"/>
      <c r="AO95" s="106"/>
      <c r="AP95" s="106"/>
      <c r="AQ95" s="106"/>
      <c r="AR95" s="106"/>
    </row>
    <row r="96" spans="1:44" x14ac:dyDescent="0.25">
      <c r="A96" s="106"/>
      <c r="B96" s="106"/>
      <c r="C96" s="106"/>
      <c r="D96" s="106"/>
      <c r="E96" s="106"/>
      <c r="F96" s="106"/>
      <c r="G96" s="106"/>
      <c r="H96" s="106"/>
      <c r="I96" s="106"/>
      <c r="J96" s="106"/>
      <c r="K96" s="106"/>
      <c r="L96" s="106"/>
      <c r="M96" s="106"/>
      <c r="N96" s="106"/>
      <c r="O96" s="106"/>
      <c r="P96" s="106"/>
      <c r="Q96" s="106"/>
      <c r="R96" s="106"/>
      <c r="S96" s="106"/>
      <c r="T96" s="106"/>
      <c r="U96" s="106"/>
      <c r="V96" s="106"/>
      <c r="W96" s="106"/>
      <c r="X96" s="106"/>
      <c r="Y96" s="106"/>
      <c r="Z96" s="106"/>
      <c r="AA96" s="106"/>
      <c r="AB96" s="106"/>
      <c r="AC96" s="106"/>
      <c r="AD96" s="106"/>
      <c r="AE96" s="106"/>
      <c r="AF96" s="106"/>
      <c r="AG96" s="106"/>
      <c r="AH96" s="106"/>
      <c r="AI96" s="106"/>
      <c r="AJ96" s="106"/>
      <c r="AK96" s="106"/>
      <c r="AL96" s="106"/>
      <c r="AM96" s="106"/>
      <c r="AN96" s="106"/>
      <c r="AO96" s="106"/>
      <c r="AP96" s="106"/>
      <c r="AQ96" s="106"/>
      <c r="AR96" s="106"/>
    </row>
    <row r="97" spans="1:44" x14ac:dyDescent="0.25">
      <c r="A97" s="106"/>
      <c r="B97" s="106"/>
      <c r="C97" s="106"/>
      <c r="D97" s="106"/>
      <c r="E97" s="106"/>
      <c r="F97" s="106"/>
      <c r="G97" s="106"/>
      <c r="H97" s="106"/>
      <c r="I97" s="106"/>
      <c r="J97" s="106"/>
      <c r="K97" s="106"/>
      <c r="L97" s="106"/>
      <c r="M97" s="106"/>
      <c r="N97" s="106"/>
      <c r="O97" s="106"/>
      <c r="P97" s="106"/>
      <c r="Q97" s="106"/>
      <c r="R97" s="106"/>
      <c r="S97" s="106"/>
      <c r="T97" s="106"/>
      <c r="U97" s="106"/>
      <c r="V97" s="106"/>
      <c r="W97" s="106"/>
      <c r="X97" s="106"/>
      <c r="Y97" s="106"/>
      <c r="Z97" s="106"/>
      <c r="AA97" s="106"/>
      <c r="AB97" s="106"/>
      <c r="AC97" s="106"/>
      <c r="AD97" s="106"/>
      <c r="AE97" s="106"/>
      <c r="AF97" s="106"/>
      <c r="AG97" s="106"/>
      <c r="AH97" s="106"/>
      <c r="AI97" s="106"/>
      <c r="AJ97" s="106"/>
      <c r="AK97" s="106"/>
      <c r="AL97" s="106"/>
      <c r="AM97" s="106"/>
      <c r="AN97" s="106"/>
      <c r="AO97" s="106"/>
      <c r="AP97" s="106"/>
      <c r="AQ97" s="106"/>
      <c r="AR97" s="106"/>
    </row>
    <row r="98" spans="1:44" x14ac:dyDescent="0.25">
      <c r="A98" s="106"/>
      <c r="B98" s="106"/>
      <c r="C98" s="106"/>
      <c r="D98" s="106"/>
      <c r="E98" s="106"/>
      <c r="F98" s="106"/>
      <c r="G98" s="106"/>
      <c r="H98" s="106"/>
      <c r="I98" s="106"/>
      <c r="J98" s="106"/>
      <c r="K98" s="106"/>
      <c r="L98" s="106"/>
      <c r="M98" s="106"/>
      <c r="N98" s="106"/>
      <c r="O98" s="106"/>
      <c r="P98" s="106"/>
      <c r="Q98" s="106"/>
      <c r="R98" s="106"/>
      <c r="S98" s="106"/>
      <c r="T98" s="106"/>
      <c r="U98" s="106"/>
      <c r="V98" s="106"/>
      <c r="W98" s="106"/>
      <c r="X98" s="106"/>
      <c r="Y98" s="106"/>
      <c r="Z98" s="106"/>
      <c r="AA98" s="106"/>
      <c r="AB98" s="106"/>
      <c r="AC98" s="106"/>
      <c r="AD98" s="106"/>
      <c r="AE98" s="106"/>
      <c r="AF98" s="106"/>
      <c r="AG98" s="106"/>
      <c r="AH98" s="106"/>
      <c r="AI98" s="106"/>
      <c r="AJ98" s="106"/>
      <c r="AK98" s="106"/>
      <c r="AL98" s="106"/>
      <c r="AM98" s="106"/>
      <c r="AN98" s="106"/>
      <c r="AO98" s="106"/>
      <c r="AP98" s="106"/>
      <c r="AQ98" s="106"/>
      <c r="AR98" s="106"/>
    </row>
    <row r="99" spans="1:44" x14ac:dyDescent="0.25">
      <c r="A99" s="106"/>
      <c r="B99" s="106"/>
      <c r="C99" s="106"/>
      <c r="D99" s="106"/>
      <c r="E99" s="106"/>
      <c r="F99" s="106"/>
      <c r="G99" s="106"/>
      <c r="H99" s="106"/>
      <c r="I99" s="106"/>
      <c r="J99" s="106"/>
      <c r="K99" s="106"/>
      <c r="L99" s="106"/>
      <c r="M99" s="106"/>
      <c r="N99" s="106"/>
      <c r="O99" s="106"/>
      <c r="P99" s="106"/>
      <c r="Q99" s="106"/>
      <c r="R99" s="106"/>
      <c r="S99" s="106"/>
      <c r="T99" s="106"/>
      <c r="U99" s="106"/>
      <c r="V99" s="106"/>
      <c r="W99" s="106"/>
      <c r="X99" s="106"/>
      <c r="Y99" s="106"/>
      <c r="Z99" s="106"/>
      <c r="AA99" s="106"/>
      <c r="AB99" s="106"/>
      <c r="AC99" s="106"/>
      <c r="AD99" s="106"/>
      <c r="AE99" s="106"/>
      <c r="AF99" s="106"/>
      <c r="AG99" s="106"/>
      <c r="AH99" s="106"/>
      <c r="AI99" s="106"/>
      <c r="AJ99" s="106"/>
      <c r="AK99" s="106"/>
      <c r="AL99" s="106"/>
      <c r="AM99" s="106"/>
      <c r="AN99" s="106"/>
      <c r="AO99" s="106"/>
      <c r="AP99" s="106"/>
      <c r="AQ99" s="106"/>
      <c r="AR99" s="106"/>
    </row>
    <row r="100" spans="1:44" x14ac:dyDescent="0.25">
      <c r="A100" s="106"/>
      <c r="B100" s="106"/>
      <c r="C100" s="106"/>
      <c r="D100" s="106"/>
      <c r="E100" s="106"/>
      <c r="F100" s="106"/>
      <c r="G100" s="106"/>
      <c r="H100" s="106"/>
      <c r="I100" s="106"/>
      <c r="J100" s="106"/>
      <c r="K100" s="106"/>
      <c r="L100" s="106"/>
      <c r="M100" s="106"/>
      <c r="N100" s="106"/>
      <c r="O100" s="106"/>
      <c r="P100" s="106"/>
      <c r="Q100" s="106"/>
      <c r="R100" s="106"/>
      <c r="S100" s="106"/>
      <c r="T100" s="106"/>
      <c r="U100" s="106"/>
      <c r="V100" s="106"/>
      <c r="W100" s="106"/>
      <c r="X100" s="106"/>
      <c r="Y100" s="106"/>
      <c r="Z100" s="106"/>
      <c r="AA100" s="106"/>
      <c r="AB100" s="106"/>
      <c r="AC100" s="106"/>
      <c r="AD100" s="106"/>
      <c r="AE100" s="106"/>
      <c r="AF100" s="106"/>
      <c r="AG100" s="106"/>
      <c r="AH100" s="106"/>
      <c r="AI100" s="106"/>
      <c r="AJ100" s="106"/>
      <c r="AK100" s="106"/>
      <c r="AL100" s="106"/>
      <c r="AM100" s="106"/>
      <c r="AN100" s="106"/>
      <c r="AO100" s="106"/>
      <c r="AP100" s="106"/>
      <c r="AQ100" s="106"/>
      <c r="AR100" s="106"/>
    </row>
    <row r="101" spans="1:44" x14ac:dyDescent="0.25">
      <c r="A101" s="106"/>
      <c r="B101" s="106"/>
      <c r="C101" s="106"/>
      <c r="D101" s="106"/>
      <c r="E101" s="106"/>
      <c r="F101" s="106"/>
      <c r="G101" s="106"/>
      <c r="H101" s="106"/>
      <c r="I101" s="106"/>
      <c r="J101" s="106"/>
      <c r="K101" s="106"/>
      <c r="L101" s="106"/>
      <c r="M101" s="106"/>
      <c r="N101" s="106"/>
      <c r="O101" s="106"/>
      <c r="P101" s="106"/>
      <c r="Q101" s="106"/>
      <c r="R101" s="106"/>
      <c r="S101" s="106"/>
      <c r="T101" s="106"/>
      <c r="U101" s="106"/>
      <c r="V101" s="106"/>
      <c r="W101" s="106"/>
      <c r="X101" s="106"/>
      <c r="Y101" s="106"/>
      <c r="Z101" s="106"/>
      <c r="AA101" s="106"/>
      <c r="AB101" s="106"/>
      <c r="AC101" s="106"/>
      <c r="AD101" s="106"/>
      <c r="AE101" s="106"/>
      <c r="AF101" s="106"/>
      <c r="AG101" s="106"/>
      <c r="AH101" s="106"/>
      <c r="AI101" s="106"/>
      <c r="AJ101" s="106"/>
      <c r="AK101" s="106"/>
      <c r="AL101" s="106"/>
      <c r="AM101" s="106"/>
      <c r="AN101" s="106"/>
      <c r="AO101" s="106"/>
      <c r="AP101" s="106"/>
      <c r="AQ101" s="106"/>
      <c r="AR101" s="106"/>
    </row>
    <row r="102" spans="1:44" x14ac:dyDescent="0.25">
      <c r="A102" s="106"/>
      <c r="B102" s="106"/>
      <c r="C102" s="106"/>
      <c r="D102" s="106"/>
      <c r="E102" s="106"/>
      <c r="F102" s="106"/>
      <c r="G102" s="106"/>
      <c r="H102" s="106"/>
      <c r="I102" s="106"/>
      <c r="J102" s="106"/>
      <c r="K102" s="106"/>
      <c r="L102" s="106"/>
      <c r="M102" s="106"/>
      <c r="N102" s="106"/>
      <c r="O102" s="106"/>
      <c r="P102" s="106"/>
      <c r="Q102" s="106"/>
      <c r="R102" s="106"/>
      <c r="S102" s="106"/>
      <c r="T102" s="106"/>
      <c r="U102" s="106"/>
      <c r="V102" s="106"/>
      <c r="W102" s="106"/>
      <c r="X102" s="106"/>
      <c r="Y102" s="106"/>
      <c r="Z102" s="106"/>
      <c r="AA102" s="106"/>
      <c r="AB102" s="106"/>
      <c r="AC102" s="106"/>
      <c r="AD102" s="106"/>
      <c r="AE102" s="106"/>
      <c r="AF102" s="106"/>
      <c r="AG102" s="106"/>
      <c r="AH102" s="106"/>
      <c r="AI102" s="106"/>
      <c r="AJ102" s="106"/>
      <c r="AK102" s="106"/>
      <c r="AL102" s="106"/>
      <c r="AM102" s="106"/>
      <c r="AN102" s="106"/>
      <c r="AO102" s="106"/>
      <c r="AP102" s="106"/>
      <c r="AQ102" s="106"/>
      <c r="AR102" s="106"/>
    </row>
    <row r="103" spans="1:44" x14ac:dyDescent="0.25">
      <c r="A103" s="106"/>
      <c r="B103" s="106"/>
      <c r="C103" s="106"/>
      <c r="D103" s="106"/>
      <c r="E103" s="106"/>
      <c r="F103" s="106"/>
      <c r="G103" s="106"/>
      <c r="H103" s="106"/>
      <c r="I103" s="106"/>
      <c r="J103" s="106"/>
      <c r="K103" s="106"/>
      <c r="L103" s="106"/>
      <c r="M103" s="106"/>
      <c r="N103" s="106"/>
      <c r="O103" s="106"/>
      <c r="P103" s="106"/>
      <c r="Q103" s="106"/>
      <c r="R103" s="106"/>
      <c r="S103" s="106"/>
      <c r="T103" s="106"/>
      <c r="U103" s="106"/>
      <c r="V103" s="106"/>
      <c r="W103" s="106"/>
      <c r="X103" s="106"/>
      <c r="Y103" s="106"/>
      <c r="Z103" s="106"/>
      <c r="AA103" s="106"/>
      <c r="AB103" s="106"/>
      <c r="AC103" s="106"/>
      <c r="AD103" s="106"/>
      <c r="AE103" s="106"/>
      <c r="AF103" s="106"/>
      <c r="AG103" s="106"/>
      <c r="AH103" s="106"/>
      <c r="AI103" s="106"/>
      <c r="AJ103" s="106"/>
      <c r="AK103" s="106"/>
      <c r="AL103" s="106"/>
      <c r="AM103" s="106"/>
      <c r="AN103" s="106"/>
      <c r="AO103" s="106"/>
      <c r="AP103" s="106"/>
      <c r="AQ103" s="106"/>
      <c r="AR103" s="106"/>
    </row>
    <row r="104" spans="1:44" x14ac:dyDescent="0.25">
      <c r="A104" s="106"/>
      <c r="B104" s="106"/>
      <c r="C104" s="106"/>
      <c r="D104" s="106"/>
      <c r="E104" s="106"/>
      <c r="F104" s="106"/>
      <c r="G104" s="106"/>
      <c r="H104" s="106"/>
      <c r="I104" s="106"/>
      <c r="J104" s="106"/>
      <c r="K104" s="106"/>
      <c r="L104" s="106"/>
      <c r="M104" s="106"/>
      <c r="N104" s="106"/>
      <c r="O104" s="106"/>
      <c r="P104" s="106"/>
      <c r="Q104" s="106"/>
      <c r="R104" s="106"/>
      <c r="S104" s="106"/>
      <c r="T104" s="106"/>
      <c r="U104" s="106"/>
      <c r="V104" s="106"/>
      <c r="W104" s="106"/>
      <c r="X104" s="106"/>
      <c r="Y104" s="106"/>
      <c r="Z104" s="106"/>
      <c r="AA104" s="106"/>
      <c r="AB104" s="106"/>
      <c r="AC104" s="106"/>
      <c r="AD104" s="106"/>
      <c r="AE104" s="106"/>
      <c r="AF104" s="106"/>
      <c r="AG104" s="106"/>
      <c r="AH104" s="106"/>
      <c r="AI104" s="106"/>
      <c r="AJ104" s="106"/>
      <c r="AK104" s="106"/>
      <c r="AL104" s="106"/>
      <c r="AM104" s="106"/>
      <c r="AN104" s="106"/>
      <c r="AO104" s="106"/>
      <c r="AP104" s="106"/>
      <c r="AQ104" s="106"/>
      <c r="AR104" s="106"/>
    </row>
    <row r="105" spans="1:44" x14ac:dyDescent="0.25">
      <c r="A105" s="106"/>
      <c r="B105" s="106"/>
      <c r="C105" s="106"/>
      <c r="D105" s="106"/>
      <c r="E105" s="106"/>
      <c r="F105" s="106"/>
      <c r="G105" s="106"/>
      <c r="H105" s="106"/>
      <c r="I105" s="106"/>
      <c r="J105" s="106"/>
      <c r="K105" s="106"/>
      <c r="L105" s="106"/>
      <c r="M105" s="106"/>
      <c r="N105" s="106"/>
      <c r="O105" s="106"/>
      <c r="P105" s="106"/>
      <c r="Q105" s="106"/>
      <c r="R105" s="106"/>
      <c r="S105" s="106"/>
      <c r="T105" s="106"/>
      <c r="U105" s="106"/>
      <c r="V105" s="106"/>
      <c r="W105" s="106"/>
      <c r="X105" s="106"/>
      <c r="Y105" s="106"/>
      <c r="Z105" s="106"/>
      <c r="AA105" s="106"/>
      <c r="AB105" s="106"/>
      <c r="AC105" s="106"/>
      <c r="AD105" s="106"/>
      <c r="AE105" s="106"/>
      <c r="AF105" s="106"/>
      <c r="AG105" s="106"/>
      <c r="AH105" s="106"/>
      <c r="AI105" s="106"/>
      <c r="AJ105" s="106"/>
      <c r="AK105" s="106"/>
      <c r="AL105" s="106"/>
      <c r="AM105" s="106"/>
      <c r="AN105" s="106"/>
      <c r="AO105" s="106"/>
      <c r="AP105" s="106"/>
      <c r="AQ105" s="106"/>
      <c r="AR105" s="106"/>
    </row>
    <row r="106" spans="1:44" x14ac:dyDescent="0.25">
      <c r="A106" s="106"/>
      <c r="B106" s="106"/>
      <c r="C106" s="106"/>
      <c r="D106" s="106"/>
      <c r="E106" s="106"/>
      <c r="F106" s="106"/>
      <c r="G106" s="106"/>
      <c r="H106" s="106"/>
      <c r="I106" s="106"/>
      <c r="J106" s="106"/>
      <c r="K106" s="106"/>
      <c r="L106" s="106"/>
      <c r="M106" s="106"/>
      <c r="N106" s="106"/>
      <c r="O106" s="106"/>
      <c r="P106" s="106"/>
      <c r="Q106" s="106"/>
      <c r="R106" s="106"/>
      <c r="S106" s="106"/>
      <c r="T106" s="106"/>
      <c r="U106" s="106"/>
      <c r="V106" s="106"/>
      <c r="W106" s="106"/>
      <c r="X106" s="106"/>
      <c r="Y106" s="106"/>
      <c r="Z106" s="106"/>
      <c r="AA106" s="106"/>
      <c r="AB106" s="106"/>
      <c r="AC106" s="106"/>
      <c r="AD106" s="106"/>
      <c r="AE106" s="106"/>
      <c r="AF106" s="106"/>
      <c r="AG106" s="106"/>
      <c r="AH106" s="106"/>
      <c r="AI106" s="106"/>
      <c r="AJ106" s="106"/>
      <c r="AK106" s="106"/>
      <c r="AL106" s="106"/>
      <c r="AM106" s="106"/>
      <c r="AN106" s="106"/>
      <c r="AO106" s="106"/>
      <c r="AP106" s="106"/>
      <c r="AQ106" s="106"/>
      <c r="AR106" s="106"/>
    </row>
    <row r="107" spans="1:44" x14ac:dyDescent="0.25">
      <c r="A107" s="106"/>
      <c r="B107" s="106"/>
      <c r="C107" s="106"/>
      <c r="D107" s="106"/>
      <c r="E107" s="106"/>
      <c r="F107" s="106"/>
      <c r="G107" s="106"/>
      <c r="H107" s="106"/>
      <c r="I107" s="106"/>
      <c r="J107" s="106"/>
      <c r="K107" s="106"/>
      <c r="L107" s="106"/>
      <c r="M107" s="106"/>
      <c r="N107" s="106"/>
      <c r="O107" s="106"/>
      <c r="P107" s="106"/>
      <c r="Q107" s="106"/>
      <c r="R107" s="106"/>
      <c r="S107" s="106"/>
      <c r="T107" s="106"/>
      <c r="U107" s="106"/>
      <c r="V107" s="106"/>
      <c r="W107" s="106"/>
      <c r="X107" s="106"/>
      <c r="Y107" s="106"/>
      <c r="Z107" s="106"/>
      <c r="AA107" s="106"/>
      <c r="AB107" s="106"/>
      <c r="AC107" s="106"/>
      <c r="AD107" s="106"/>
      <c r="AE107" s="106"/>
      <c r="AF107" s="106"/>
      <c r="AG107" s="106"/>
      <c r="AH107" s="106"/>
      <c r="AI107" s="106"/>
      <c r="AJ107" s="106"/>
      <c r="AK107" s="106"/>
      <c r="AL107" s="106"/>
      <c r="AM107" s="106"/>
      <c r="AN107" s="106"/>
      <c r="AO107" s="106"/>
      <c r="AP107" s="106"/>
      <c r="AQ107" s="106"/>
      <c r="AR107" s="106"/>
    </row>
    <row r="108" spans="1:44" x14ac:dyDescent="0.25">
      <c r="A108" s="106"/>
      <c r="B108" s="106"/>
      <c r="C108" s="106"/>
      <c r="D108" s="106"/>
      <c r="E108" s="106"/>
      <c r="F108" s="106"/>
      <c r="G108" s="106"/>
      <c r="H108" s="106"/>
      <c r="I108" s="106"/>
      <c r="J108" s="106"/>
      <c r="K108" s="106"/>
      <c r="L108" s="106"/>
      <c r="M108" s="106"/>
      <c r="N108" s="106"/>
      <c r="O108" s="106"/>
      <c r="P108" s="106"/>
      <c r="Q108" s="106"/>
      <c r="R108" s="106"/>
      <c r="S108" s="106"/>
      <c r="T108" s="106"/>
      <c r="U108" s="106"/>
      <c r="V108" s="106"/>
      <c r="W108" s="106"/>
      <c r="X108" s="106"/>
      <c r="Y108" s="106"/>
      <c r="Z108" s="106"/>
      <c r="AA108" s="106"/>
      <c r="AB108" s="106"/>
      <c r="AC108" s="106"/>
      <c r="AD108" s="106"/>
      <c r="AE108" s="106"/>
      <c r="AF108" s="106"/>
      <c r="AG108" s="106"/>
      <c r="AH108" s="106"/>
      <c r="AI108" s="106"/>
      <c r="AJ108" s="106"/>
      <c r="AK108" s="106"/>
      <c r="AL108" s="106"/>
      <c r="AM108" s="106"/>
      <c r="AN108" s="106"/>
      <c r="AO108" s="106"/>
      <c r="AP108" s="106"/>
      <c r="AQ108" s="106"/>
      <c r="AR108" s="106"/>
    </row>
  </sheetData>
  <mergeCells count="8">
    <mergeCell ref="A1:P3"/>
    <mergeCell ref="B4:D4"/>
    <mergeCell ref="E4:G4"/>
    <mergeCell ref="H4:J4"/>
    <mergeCell ref="K4:L4"/>
    <mergeCell ref="M4:N4"/>
    <mergeCell ref="O4:P4"/>
    <mergeCell ref="A4:A5"/>
  </mergeCells>
  <pageMargins left="0.25" right="0.25" top="0.75" bottom="0.75" header="0.3" footer="0.3"/>
  <pageSetup paperSize="9"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211C7E8CA59E664AA18976A99ADE101D" ma:contentTypeVersion="4" ma:contentTypeDescription="Stvaranje novog dokumenta." ma:contentTypeScope="" ma:versionID="da2a6337361b7aaf5b31fd205a1598fc">
  <xsd:schema xmlns:xsd="http://www.w3.org/2001/XMLSchema" xmlns:xs="http://www.w3.org/2001/XMLSchema" xmlns:p="http://schemas.microsoft.com/office/2006/metadata/properties" xmlns:ns3="222be194-551f-45fb-b3b7-e68d1d89e47e" targetNamespace="http://schemas.microsoft.com/office/2006/metadata/properties" ma:root="true" ma:fieldsID="5879afd19be030a286848eda9556144f" ns3:_="">
    <xsd:import namespace="222be194-551f-45fb-b3b7-e68d1d89e47e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ObjectDetectorVersions" minOccurs="0"/>
                <xsd:element ref="ns3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22be194-551f-45fb-b3b7-e68d1d89e47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Vrsta sadržaja"/>
        <xsd:element ref="dc:title" minOccurs="0" maxOccurs="1" ma:index="4" ma:displayName="Naslov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48034D70-8565-4025-ADB0-231A7A6942B8}">
  <ds:schemaRefs>
    <ds:schemaRef ds:uri="http://schemas.microsoft.com/office/infopath/2007/PartnerControls"/>
    <ds:schemaRef ds:uri="http://purl.org/dc/elements/1.1/"/>
    <ds:schemaRef ds:uri="http://schemas.microsoft.com/office/2006/documentManagement/types"/>
    <ds:schemaRef ds:uri="http://www.w3.org/XML/1998/namespace"/>
    <ds:schemaRef ds:uri="http://schemas.microsoft.com/office/2006/metadata/properties"/>
    <ds:schemaRef ds:uri="http://purl.org/dc/dcmitype/"/>
    <ds:schemaRef ds:uri="http://purl.org/dc/terms/"/>
    <ds:schemaRef ds:uri="http://schemas.openxmlformats.org/package/2006/metadata/core-properties"/>
    <ds:schemaRef ds:uri="222be194-551f-45fb-b3b7-e68d1d89e47e"/>
  </ds:schemaRefs>
</ds:datastoreItem>
</file>

<file path=customXml/itemProps2.xml><?xml version="1.0" encoding="utf-8"?>
<ds:datastoreItem xmlns:ds="http://schemas.openxmlformats.org/officeDocument/2006/customXml" ds:itemID="{97D37EBD-231B-4C5D-B937-2C073130FF2E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0449ADE1-38F9-489C-B0E7-74E839A2A32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22be194-551f-45fb-b3b7-e68d1d89e47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3</vt:i4>
      </vt:variant>
    </vt:vector>
  </HeadingPairs>
  <TitlesOfParts>
    <vt:vector size="3" baseType="lpstr">
      <vt:lpstr> </vt:lpstr>
      <vt:lpstr>Po kapacitetima</vt:lpstr>
      <vt:lpstr>Po zemljama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subject/>
  <dc:creator>tzm-pult</dc:creator>
  <cp:lastModifiedBy>VisitMalinska-info</cp:lastModifiedBy>
  <cp:lastPrinted>2021-02-09T12:54:05Z</cp:lastPrinted>
  <dcterms:created xsi:type="dcterms:W3CDTF">2017-12-29T23:50:53Z</dcterms:created>
  <dcterms:modified xsi:type="dcterms:W3CDTF">2026-07-11T11:36:56Z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0x010100211C7E8CA59E664AA18976A99ADE101D</vt:lpwstr>
  </property>
</Properties>
</file>