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03780827-250F-4B1D-8344-06218221886A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1" i="5" l="1"/>
  <c r="E18" i="3"/>
  <c r="D39" i="3"/>
  <c r="I82" i="5"/>
  <c r="I81" i="5"/>
  <c r="H82" i="5"/>
  <c r="H81" i="5"/>
  <c r="F82" i="5"/>
  <c r="F81" i="5"/>
  <c r="E82" i="5"/>
  <c r="E81" i="5"/>
  <c r="C81" i="5"/>
  <c r="C82" i="5"/>
  <c r="B82" i="5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I18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<sst xmlns="http://schemas.openxmlformats.org/spreadsheetml/2006/main" count="174" uniqueCount="110">
  <si>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</si>
  <si>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</si>
  <si>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</si>
  <si>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</si>
  <si>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</si>
  <si>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</si>
  <si>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</si>
  <si>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</si>
  <si>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</si>
  <si>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</si>
  <si>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</si>
  <si>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</si>
  <si>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</si>
  <si>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</si>
  <si>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</si>
  <si>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</si>
  <si>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</si>
  <si>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</si>
  <si>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</si>
  <si>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</si>
  <si>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</si>
  <si>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</si>
  <si>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</si>
  <si>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</si>
  <si>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</si>
  <si>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</si>
  <si>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</si>
  <si>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</si>
  <si>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</si>
  <si>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Hrvatska</t>
  </si>
  <si>
    <t>Slovenija</t>
  </si>
  <si>
    <t>Austrija</t>
  </si>
  <si>
    <t>Italija</t>
  </si>
  <si>
    <t>Njemačka</t>
  </si>
  <si>
    <t>Španjolska</t>
  </si>
  <si>
    <t>Izrael</t>
  </si>
  <si>
    <t>Ukrajina</t>
  </si>
  <si>
    <t>Poljska</t>
  </si>
  <si>
    <t>Indija</t>
  </si>
  <si>
    <t>Srbija</t>
  </si>
  <si>
    <t>Švedska</t>
  </si>
  <si>
    <t>Kosovo</t>
  </si>
  <si>
    <t>Mađarska</t>
  </si>
  <si>
    <t>Švicarska</t>
  </si>
  <si>
    <t>Češka</t>
  </si>
  <si>
    <t>Rumunjska</t>
  </si>
  <si>
    <t>Koreja, Republika</t>
  </si>
  <si>
    <t>Tajland</t>
  </si>
  <si>
    <t>Slovačka</t>
  </si>
  <si>
    <t>Bugarska</t>
  </si>
  <si>
    <t>Makedonija</t>
  </si>
  <si>
    <t>Albanija</t>
  </si>
  <si>
    <t>Argentina</t>
  </si>
  <si>
    <t>Australija</t>
  </si>
  <si>
    <t>Belgija</t>
  </si>
  <si>
    <t>Bjelorusija</t>
  </si>
  <si>
    <t>Brazil</t>
  </si>
  <si>
    <t>Cipar</t>
  </si>
  <si>
    <t>Crna Gora</t>
  </si>
  <si>
    <t>Čile</t>
  </si>
  <si>
    <t>Danska</t>
  </si>
  <si>
    <t>Estonija</t>
  </si>
  <si>
    <t>Finska</t>
  </si>
  <si>
    <t>Francuska</t>
  </si>
  <si>
    <t>Grčka</t>
  </si>
  <si>
    <t>Hong Kong, Kina</t>
  </si>
  <si>
    <t>Indonezija</t>
  </si>
  <si>
    <t>Irska</t>
  </si>
  <si>
    <t>Island</t>
  </si>
  <si>
    <t>Japan</t>
  </si>
  <si>
    <t>Jordan</t>
  </si>
  <si>
    <t>Južnoafrička Republika</t>
  </si>
  <si>
    <t>Kanada</t>
  </si>
  <si>
    <t>Katar</t>
  </si>
  <si>
    <t>Kazahstan</t>
  </si>
  <si>
    <t>Kina</t>
  </si>
  <si>
    <t>Kuvajt</t>
  </si>
  <si>
    <t>Letonija</t>
  </si>
  <si>
    <t>Lihtenštajn</t>
  </si>
  <si>
    <t>Litva</t>
  </si>
  <si>
    <t>Luksemburg</t>
  </si>
  <si>
    <t>Makao, Kina</t>
  </si>
  <si>
    <t>Malta</t>
  </si>
  <si>
    <t>Maroko</t>
  </si>
  <si>
    <t>Meksiko</t>
  </si>
  <si>
    <t>Nizozemska</t>
  </si>
  <si>
    <t>Norveška</t>
  </si>
  <si>
    <t>Novi Zeland</t>
  </si>
  <si>
    <t>Oman</t>
  </si>
  <si>
    <t>Ostale afričke zemlje</t>
  </si>
  <si>
    <t>Portugal</t>
  </si>
  <si>
    <t>Rusija</t>
  </si>
  <si>
    <t>SAD</t>
  </si>
  <si>
    <t>Tajvan, Kina</t>
  </si>
  <si>
    <t>Tunis</t>
  </si>
  <si>
    <t>Turska</t>
  </si>
  <si>
    <t>Ujedinjena Kraljevina</t>
  </si>
  <si>
    <t>Ujedinjeni Arapski Emirati</t>
  </si>
  <si>
    <t>2026.</t>
  </si>
  <si>
    <t>INDEKS 26/25</t>
  </si>
  <si>
    <t>INDEKS 26/24</t>
  </si>
  <si>
    <t>IZVJEŠTAJ PO KAPACITETIMA IV/2026</t>
  </si>
  <si>
    <t>TURISTIČKI PROMET PO ZEMLJAMA  IV/2026</t>
  </si>
  <si>
    <t>Bosna i Hercegovina</t>
  </si>
  <si>
    <t>Ostale azijske zemlje</t>
  </si>
  <si>
    <t>Ostale europske zemlje</t>
  </si>
  <si>
    <t>Ostale zemlje Južne i Srednje Amerike</t>
  </si>
  <si>
    <t>Ostale zemlje Oceanije</t>
  </si>
  <si>
    <t>Ostale zemlje Sjeverne Amerike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</si>
  <si>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9.5.2026.                                                                                                                                                                                                                                                                                                                                                                        travanj,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</si>
</sst>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60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84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4" fontId="59" fillId="0" borderId="35" xfId="0" applyNumberFormat="1" applyFont="1" applyBorder="1"/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34.179656114414271</c:v>
                </c:pt>
                <c:pt idx="1">
                  <c:v>15.780170335850876</c:v>
                </c:pt>
                <c:pt idx="2">
                  <c:v>13.825057582087954</c:v>
                </c:pt>
                <c:pt idx="3">
                  <c:v>0</c:v>
                </c:pt>
                <c:pt idx="4">
                  <c:v>36.215115967646902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2581</c:v>
                </c:pt>
                <c:pt idx="2">
                  <c:v>2946</c:v>
                </c:pt>
                <c:pt idx="3">
                  <c:v>6381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20</c:v>
                </c:pt>
                <c:pt idx="1">
                  <c:v>2007</c:v>
                </c:pt>
                <c:pt idx="2">
                  <c:v>3814</c:v>
                </c:pt>
                <c:pt idx="3">
                  <c:v>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15</c:v>
                </c:pt>
                <c:pt idx="1">
                  <c:v>867</c:v>
                </c:pt>
                <c:pt idx="2">
                  <c:v>2574</c:v>
                </c:pt>
                <c:pt idx="3">
                  <c:v>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2320</c:v>
                </c:pt>
                <c:pt idx="1">
                  <c:v>838</c:v>
                </c:pt>
                <c:pt idx="2">
                  <c:v>901</c:v>
                </c:pt>
                <c:pt idx="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2774</c:v>
                </c:pt>
                <c:pt idx="1">
                  <c:v>1015</c:v>
                </c:pt>
                <c:pt idx="2">
                  <c:v>550</c:v>
                </c:pt>
                <c:pt idx="3" formatCode="General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1634</c:v>
                </c:pt>
                <c:pt idx="1">
                  <c:v>672</c:v>
                </c:pt>
                <c:pt idx="2">
                  <c:v>208</c:v>
                </c:pt>
                <c:pt idx="3" formatCode="General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2527755305341598"/>
                  <c:y val="9.43643777323640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084485564172926"/>
                  <c:y val="-0.17998801963421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8.8109325475765055E-2"/>
                  <c:y val="-0.1207706964456631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7.1535304339288217E-3"/>
                  <c:y val="3.34552927024858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6462355572692564"/>
                  <c:y val="0.118021153995395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020645549281456"/>
                  <c:y val="-3.4297636909227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51694364867587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23791750576072804"/>
                  <c:y val="-0.157591324016348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-4.3832057773991316E-2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515938269951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4.7269982541388776E-2"/>
                  <c:y val="-7.087008821170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1450793205972"/>
                      <c:h val="0.15137216416173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18152680515596656"/>
                  <c:y val="-8.72477009338541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22565382857015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Slovenija</c:v>
                </c:pt>
                <c:pt idx="2">
                  <c:v>Hrvatska</c:v>
                </c:pt>
                <c:pt idx="3">
                  <c:v>Austrija</c:v>
                </c:pt>
                <c:pt idx="4">
                  <c:v>Mađarska</c:v>
                </c:pt>
                <c:pt idx="5">
                  <c:v>Slovačka</c:v>
                </c:pt>
                <c:pt idx="6">
                  <c:v>Italija</c:v>
                </c:pt>
                <c:pt idx="7">
                  <c:v>Poljska</c:v>
                </c:pt>
                <c:pt idx="8">
                  <c:v>Srbija</c:v>
                </c:pt>
                <c:pt idx="9">
                  <c:v>Češka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23.589183742022172</c:v>
                </c:pt>
                <c:pt idx="1">
                  <c:v>22.799798454820287</c:v>
                </c:pt>
                <c:pt idx="2">
                  <c:v>13.528720188108833</c:v>
                </c:pt>
                <c:pt idx="3">
                  <c:v>12.873698354047699</c:v>
                </c:pt>
                <c:pt idx="4">
                  <c:v>5.3409472623446428</c:v>
                </c:pt>
                <c:pt idx="5">
                  <c:v>4.2408464897547873</c:v>
                </c:pt>
                <c:pt idx="6">
                  <c:v>3.8293584145112534</c:v>
                </c:pt>
                <c:pt idx="7">
                  <c:v>2.1582129660732279</c:v>
                </c:pt>
                <c:pt idx="8">
                  <c:v>1.3100436681222707</c:v>
                </c:pt>
                <c:pt idx="9">
                  <c:v>1.0749076251259657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34" sqref="A34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109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D37" sqref="D37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55" t="s">
        <v>101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66" t="s">
        <v>1</v>
      </c>
      <c r="B4" s="267"/>
      <c r="C4" s="270" t="s">
        <v>2</v>
      </c>
      <c r="D4" s="271"/>
      <c r="E4" s="271"/>
      <c r="F4" s="272"/>
      <c r="G4" s="270" t="s">
        <v>3</v>
      </c>
      <c r="H4" s="271"/>
      <c r="I4" s="271"/>
      <c r="J4" s="272"/>
      <c r="K4" s="263" t="s">
        <v>19</v>
      </c>
      <c r="L4" s="264"/>
      <c r="M4" s="264"/>
      <c r="N4" s="264"/>
      <c r="O4" s="264"/>
      <c r="P4" s="264"/>
      <c r="Q4" s="265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68"/>
      <c r="B5" s="269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41" t="s">
        <v>8</v>
      </c>
      <c r="B6" s="226" t="s">
        <v>98</v>
      </c>
      <c r="C6" s="75">
        <v>501</v>
      </c>
      <c r="D6" s="27">
        <v>1819</v>
      </c>
      <c r="E6" s="27">
        <f>SUM(C6:D6)</f>
        <v>2320</v>
      </c>
      <c r="F6" s="28">
        <f>E6/E42*100</f>
        <v>50.866038149528613</v>
      </c>
      <c r="G6" s="75">
        <v>1063</v>
      </c>
      <c r="H6" s="27">
        <v>5318</v>
      </c>
      <c r="I6" s="27">
        <f>SUM(G6:H6)</f>
        <v>6381</v>
      </c>
      <c r="J6" s="67">
        <f>I6/I42*100</f>
        <v>34.179656114414271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42"/>
      <c r="B7" s="227" t="s">
        <v>27</v>
      </c>
      <c r="C7" s="79">
        <v>507</v>
      </c>
      <c r="D7" s="5">
        <v>2267</v>
      </c>
      <c r="E7" s="5">
        <f>SUM(C7:D7)</f>
        <v>2774</v>
      </c>
      <c r="F7" s="6">
        <f>E7/E43*100</f>
        <v>56.313438895655707</v>
      </c>
      <c r="G7" s="79">
        <v>1016</v>
      </c>
      <c r="H7" s="5">
        <v>7303</v>
      </c>
      <c r="I7" s="5">
        <f>SUM(G7:H7)</f>
        <v>8319</v>
      </c>
      <c r="J7" s="68">
        <f>I7/I43*100</f>
        <v>41.049047666041645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42"/>
      <c r="B8" s="227" t="s">
        <v>25</v>
      </c>
      <c r="C8" s="79">
        <v>387</v>
      </c>
      <c r="D8" s="5">
        <v>1247</v>
      </c>
      <c r="E8" s="5">
        <f>SUM(C8:D8)</f>
        <v>1634</v>
      </c>
      <c r="F8" s="6">
        <f>E8/E44*100</f>
        <v>58.56630824372759</v>
      </c>
      <c r="G8" s="79">
        <v>882</v>
      </c>
      <c r="H8" s="5">
        <v>3740</v>
      </c>
      <c r="I8" s="5">
        <f>SUM(G8:H8)</f>
        <v>4622</v>
      </c>
      <c r="J8" s="68">
        <f>I8/I44*100</f>
        <v>43.599660409395341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42"/>
      <c r="B9" s="227" t="s">
        <v>99</v>
      </c>
      <c r="C9" s="8">
        <f>C6/C7*100</f>
        <v>98.816568047337284</v>
      </c>
      <c r="D9" s="7">
        <f>D6/D7*100</f>
        <v>80.238200264666958</v>
      </c>
      <c r="E9" s="7">
        <f>E6/E7*100</f>
        <v>83.633741888968999</v>
      </c>
      <c r="F9" s="6"/>
      <c r="G9" s="8">
        <f>G6/G7*100</f>
        <v>104.62598425196849</v>
      </c>
      <c r="H9" s="7">
        <f>H6/H7*100</f>
        <v>72.819389292071762</v>
      </c>
      <c r="I9" s="7">
        <f>I6/I7*100</f>
        <v>76.703930760908761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42"/>
      <c r="B10" s="227" t="s">
        <v>100</v>
      </c>
      <c r="C10" s="8">
        <f>C6/C8*100</f>
        <v>129.45736434108528</v>
      </c>
      <c r="D10" s="7">
        <f>D6/D8*100</f>
        <v>145.87008821170809</v>
      </c>
      <c r="E10" s="7">
        <f>E6/E8*100</f>
        <v>141.98286413708689</v>
      </c>
      <c r="F10" s="6"/>
      <c r="G10" s="8">
        <f>G6/G8*100</f>
        <v>120.52154195011337</v>
      </c>
      <c r="H10" s="7">
        <f>H6/H8*100</f>
        <v>142.19251336898395</v>
      </c>
      <c r="I10" s="7">
        <f>I6/I8*100</f>
        <v>138.05711813067936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43"/>
      <c r="B11" s="228" t="s">
        <v>7</v>
      </c>
      <c r="C11" s="14">
        <f>C6/E6*100</f>
        <v>21.594827586206897</v>
      </c>
      <c r="D11" s="15">
        <f>D6/E6*100</f>
        <v>78.405172413793096</v>
      </c>
      <c r="E11" s="15">
        <f>SUM(C11:D11)</f>
        <v>100</v>
      </c>
      <c r="F11" s="16"/>
      <c r="G11" s="14">
        <f>G6/I6*100</f>
        <v>16.658830904246983</v>
      </c>
      <c r="H11" s="15">
        <f>H6/I6*100</f>
        <v>83.341169095753017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44" t="s">
        <v>9</v>
      </c>
      <c r="B12" s="226" t="s">
        <v>98</v>
      </c>
      <c r="C12" s="78">
        <v>89</v>
      </c>
      <c r="D12" s="30">
        <v>749</v>
      </c>
      <c r="E12" s="30">
        <f>SUM(C12:D12)</f>
        <v>838</v>
      </c>
      <c r="F12" s="31">
        <f>E12/E42*100</f>
        <v>18.373163779872833</v>
      </c>
      <c r="G12" s="78">
        <v>301</v>
      </c>
      <c r="H12" s="30">
        <v>2645</v>
      </c>
      <c r="I12" s="30">
        <f>SUM(G12:H12)</f>
        <v>2946</v>
      </c>
      <c r="J12" s="70">
        <f>I12/I42*100</f>
        <v>15.780170335850876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44"/>
      <c r="B13" s="227" t="s">
        <v>27</v>
      </c>
      <c r="C13" s="79">
        <v>81</v>
      </c>
      <c r="D13" s="5">
        <v>934</v>
      </c>
      <c r="E13" s="5">
        <f>SUM(C13:D13)</f>
        <v>1015</v>
      </c>
      <c r="F13" s="6">
        <f>E13/E43*100</f>
        <v>20.604953308972799</v>
      </c>
      <c r="G13" s="79">
        <v>344</v>
      </c>
      <c r="H13" s="5">
        <v>3470</v>
      </c>
      <c r="I13" s="5">
        <f>SUM(G13:H13)</f>
        <v>3814</v>
      </c>
      <c r="J13" s="68">
        <f>I13/I43*100</f>
        <v>18.819698016382116</v>
      </c>
      <c r="K13" s="56"/>
      <c r="L13" s="81" t="str">
        <f>B6</f>
        <v>2026.</v>
      </c>
      <c r="M13" s="92">
        <f>E6</f>
        <v>2320</v>
      </c>
      <c r="N13" s="92">
        <f>E12</f>
        <v>838</v>
      </c>
      <c r="O13" s="92">
        <f>E18</f>
        <v>901</v>
      </c>
      <c r="P13" s="1">
        <f>E24</f>
        <v>0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44"/>
      <c r="B14" s="227" t="s">
        <v>25</v>
      </c>
      <c r="C14" s="79">
        <v>58</v>
      </c>
      <c r="D14" s="5">
        <v>614</v>
      </c>
      <c r="E14" s="5">
        <f>C14+D14</f>
        <v>672</v>
      </c>
      <c r="F14" s="6">
        <f>E14/E44*100</f>
        <v>24.086021505376344</v>
      </c>
      <c r="G14" s="79">
        <v>193</v>
      </c>
      <c r="H14" s="5">
        <v>2381</v>
      </c>
      <c r="I14" s="5">
        <f>SUM(G14:H14)</f>
        <v>2574</v>
      </c>
      <c r="J14" s="68">
        <f>I14/I44*100</f>
        <v>24.280728233185549</v>
      </c>
      <c r="K14" s="56"/>
      <c r="L14" s="81" t="str">
        <f>B7</f>
        <v>2025.</v>
      </c>
      <c r="M14" s="92">
        <f>E7</f>
        <v>2774</v>
      </c>
      <c r="N14" s="92">
        <f>E13</f>
        <v>1015</v>
      </c>
      <c r="O14" s="93">
        <f>E19</f>
        <v>550</v>
      </c>
      <c r="P14" s="1">
        <f>E25</f>
        <v>9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44"/>
      <c r="B15" s="227" t="s">
        <v>99</v>
      </c>
      <c r="C15" s="13">
        <f>C12/C13*100</f>
        <v>109.87654320987654</v>
      </c>
      <c r="D15" s="9">
        <f>D12/D13*11</f>
        <v>8.8211991434689505</v>
      </c>
      <c r="E15" s="9">
        <f>E12/E13*100</f>
        <v>82.561576354679801</v>
      </c>
      <c r="F15" s="6"/>
      <c r="G15" s="13">
        <f>G12/G13*100</f>
        <v>87.5</v>
      </c>
      <c r="H15" s="9">
        <f>H12/H13*100</f>
        <v>76.224783861671469</v>
      </c>
      <c r="I15" s="9">
        <f>I12/I13*100</f>
        <v>77.241740954378599</v>
      </c>
      <c r="J15" s="68"/>
      <c r="K15" s="56"/>
      <c r="L15" s="81" t="str">
        <f>B8</f>
        <v>2024.</v>
      </c>
      <c r="M15" s="92">
        <f>E8</f>
        <v>1634</v>
      </c>
      <c r="N15" s="92">
        <f>E14</f>
        <v>672</v>
      </c>
      <c r="O15" s="93">
        <f>E20</f>
        <v>208</v>
      </c>
      <c r="P15" s="1">
        <f>E26</f>
        <v>5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44"/>
      <c r="B16" s="227" t="s">
        <v>100</v>
      </c>
      <c r="C16" s="13">
        <f>C12/C14*100</f>
        <v>153.44827586206898</v>
      </c>
      <c r="D16" s="9">
        <f>D12/D14*100</f>
        <v>121.98697068403909</v>
      </c>
      <c r="E16" s="9">
        <f>E12/E14*100</f>
        <v>124.70238095238095</v>
      </c>
      <c r="F16" s="6"/>
      <c r="G16" s="13">
        <f>G12/G14*100</f>
        <v>155.95854922279793</v>
      </c>
      <c r="H16" s="9">
        <f>H12/H14*100</f>
        <v>111.08777824443511</v>
      </c>
      <c r="I16" s="9">
        <f>I12/I14*100</f>
        <v>114.45221445221445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44"/>
      <c r="B17" s="229" t="s">
        <v>7</v>
      </c>
      <c r="C17" s="10">
        <f>C12/E12*100</f>
        <v>10.620525059665871</v>
      </c>
      <c r="D17" s="11">
        <f>D12/E12*100</f>
        <v>89.37947494033412</v>
      </c>
      <c r="E17" s="11">
        <f>SUM(C17:D17)</f>
        <v>99.999999999999986</v>
      </c>
      <c r="F17" s="12"/>
      <c r="G17" s="10">
        <f>G12/I12*100</f>
        <v>10.217243720298711</v>
      </c>
      <c r="H17" s="11">
        <f>H12/I12*100</f>
        <v>89.782756279701289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45" t="s">
        <v>10</v>
      </c>
      <c r="B18" s="226" t="s">
        <v>98</v>
      </c>
      <c r="C18" s="75">
        <v>117</v>
      </c>
      <c r="D18" s="27">
        <v>784</v>
      </c>
      <c r="E18" s="27">
        <f>C18+D18</f>
        <v>901</v>
      </c>
      <c r="F18" s="28">
        <f>E18/E42*100</f>
        <v>19.754439815829862</v>
      </c>
      <c r="G18" s="75">
        <v>247</v>
      </c>
      <c r="H18" s="27">
        <v>2334</v>
      </c>
      <c r="I18" s="27">
        <f>G18+H18</f>
        <v>2581</v>
      </c>
      <c r="J18" s="67">
        <f>I18/I42*100</f>
        <v>13.825057582087954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46"/>
      <c r="B19" s="227" t="s">
        <v>27</v>
      </c>
      <c r="C19" s="79">
        <v>35</v>
      </c>
      <c r="D19" s="5">
        <v>515</v>
      </c>
      <c r="E19" s="5">
        <f>SUM(C19:D19)</f>
        <v>550</v>
      </c>
      <c r="F19" s="6">
        <f>E19/E43*100</f>
        <v>11.165245635403979</v>
      </c>
      <c r="G19" s="79">
        <v>76</v>
      </c>
      <c r="H19" s="5">
        <v>1931</v>
      </c>
      <c r="I19" s="5">
        <f>SUM(G19:H19)</f>
        <v>2007</v>
      </c>
      <c r="J19" s="68">
        <f>I19/I43*100</f>
        <v>9.9032862923122469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46"/>
      <c r="B20" s="227" t="s">
        <v>25</v>
      </c>
      <c r="C20" s="79">
        <v>9</v>
      </c>
      <c r="D20" s="5">
        <v>199</v>
      </c>
      <c r="E20" s="5">
        <f>C20+D20</f>
        <v>208</v>
      </c>
      <c r="F20" s="6">
        <f>E20/E44*100</f>
        <v>7.4551971326164885</v>
      </c>
      <c r="G20" s="79">
        <v>45</v>
      </c>
      <c r="H20" s="5">
        <v>822</v>
      </c>
      <c r="I20" s="5">
        <f>G20+H20</f>
        <v>867</v>
      </c>
      <c r="J20" s="68">
        <f>I20/I44*100</f>
        <v>8.1784737288935005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46"/>
      <c r="B21" s="227" t="s">
        <v>99</v>
      </c>
      <c r="C21" s="13">
        <f>C18/C19*100</f>
        <v>334.28571428571428</v>
      </c>
      <c r="D21" s="9">
        <f>D18/D19*100</f>
        <v>152.23300970873785</v>
      </c>
      <c r="E21" s="9">
        <f>E18/E19*100</f>
        <v>163.81818181818181</v>
      </c>
      <c r="F21" s="6"/>
      <c r="G21" s="13">
        <f>G18/G19*100</f>
        <v>325</v>
      </c>
      <c r="H21" s="9">
        <f>H18/H19*100</f>
        <v>120.8700155359917</v>
      </c>
      <c r="I21" s="9">
        <f>I18/I19*100</f>
        <v>128.59990034877927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46"/>
      <c r="B22" s="227" t="s">
        <v>100</v>
      </c>
      <c r="C22" s="238">
        <f>C18/C20*100</f>
        <v>1300</v>
      </c>
      <c r="D22" s="225">
        <f>D18/D20*100</f>
        <v>393.96984924623115</v>
      </c>
      <c r="E22" s="9">
        <f>E18/E20*100</f>
        <v>433.17307692307691</v>
      </c>
      <c r="F22" s="6"/>
      <c r="G22" s="13">
        <f>G18/G20*100</f>
        <v>548.88888888888891</v>
      </c>
      <c r="H22" s="9">
        <f>H18/H20*100</f>
        <v>283.94160583941607</v>
      </c>
      <c r="I22" s="9">
        <f>I18/I20*100</f>
        <v>297.69319492502882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47"/>
      <c r="B23" s="228" t="s">
        <v>7</v>
      </c>
      <c r="C23" s="14">
        <f>C18/E18*100</f>
        <v>12.985571587125417</v>
      </c>
      <c r="D23" s="15">
        <f>D18/E18*100</f>
        <v>87.014428412874594</v>
      </c>
      <c r="E23" s="15">
        <f>SUM(C23:D23)</f>
        <v>100.00000000000001</v>
      </c>
      <c r="F23" s="16"/>
      <c r="G23" s="14">
        <f>G18/I18*100</f>
        <v>9.5699341340565667</v>
      </c>
      <c r="H23" s="15">
        <f>H18/I18*100</f>
        <v>90.430065865943433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48" t="s">
        <v>26</v>
      </c>
      <c r="B24" s="226" t="s">
        <v>98</v>
      </c>
      <c r="C24" s="78">
        <v>0</v>
      </c>
      <c r="D24" s="30">
        <v>0</v>
      </c>
      <c r="E24" s="29">
        <f>SUM(C24:D24)</f>
        <v>0</v>
      </c>
      <c r="F24" s="31">
        <f>E24/E42*100</f>
        <v>0</v>
      </c>
      <c r="G24" s="78">
        <v>0</v>
      </c>
      <c r="H24" s="30">
        <v>0</v>
      </c>
      <c r="I24" s="30">
        <f>SUM(G24:H24)</f>
        <v>0</v>
      </c>
      <c r="J24" s="70">
        <f>I24/I42*100</f>
        <v>0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48"/>
      <c r="B25" s="227" t="s">
        <v>27</v>
      </c>
      <c r="C25" s="79">
        <v>0</v>
      </c>
      <c r="D25" s="5">
        <v>9</v>
      </c>
      <c r="E25" s="5">
        <f>SUM(C25:D25)</f>
        <v>9</v>
      </c>
      <c r="F25" s="6">
        <f>E25/E43*100</f>
        <v>0.18270401948842874</v>
      </c>
      <c r="G25" s="79">
        <v>0</v>
      </c>
      <c r="H25" s="5">
        <v>20</v>
      </c>
      <c r="I25" s="5">
        <f>SUM(G25:H25)</f>
        <v>20</v>
      </c>
      <c r="J25" s="68">
        <f>I25/I43*100</f>
        <v>9.8687456824237629E-2</v>
      </c>
      <c r="K25" s="56"/>
      <c r="L25" s="81" t="s">
        <v>11</v>
      </c>
      <c r="M25" s="81">
        <f>I24</f>
        <v>0</v>
      </c>
      <c r="N25" s="81">
        <f>I25</f>
        <v>20</v>
      </c>
      <c r="O25" s="81">
        <f>I26</f>
        <v>15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48"/>
      <c r="B26" s="227" t="s">
        <v>25</v>
      </c>
      <c r="C26" s="79">
        <v>0</v>
      </c>
      <c r="D26" s="5">
        <v>5</v>
      </c>
      <c r="E26" s="5">
        <f>SUM(C26:D26)</f>
        <v>5</v>
      </c>
      <c r="F26" s="6">
        <f>E26/E44*100</f>
        <v>0.17921146953405018</v>
      </c>
      <c r="G26" s="79">
        <v>0</v>
      </c>
      <c r="H26" s="5">
        <v>15</v>
      </c>
      <c r="I26" s="4">
        <f>SUM(G26:H26)</f>
        <v>15</v>
      </c>
      <c r="J26" s="68">
        <f>I26/I44*100</f>
        <v>0.14149608527497406</v>
      </c>
      <c r="K26" s="56"/>
      <c r="L26" s="81" t="str">
        <f>A18</f>
        <v>OSTALI UGOSTITELJSKI OBJEKTI ZA SMJEŠTAJ</v>
      </c>
      <c r="M26" s="93">
        <f>I18</f>
        <v>2581</v>
      </c>
      <c r="N26" s="93">
        <f>I19</f>
        <v>2007</v>
      </c>
      <c r="O26" s="93">
        <f>I20</f>
        <v>867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48"/>
      <c r="B27" s="227" t="s">
        <v>99</v>
      </c>
      <c r="C27" s="13" t="e">
        <f>C24/C25*100</f>
        <v>#DIV/0!</v>
      </c>
      <c r="D27" s="9">
        <f>D24/D25*100</f>
        <v>0</v>
      </c>
      <c r="E27" s="9">
        <f>E24/E25*100</f>
        <v>0</v>
      </c>
      <c r="F27" s="6"/>
      <c r="G27" s="13" t="e">
        <f>G24/G25*100</f>
        <v>#DIV/0!</v>
      </c>
      <c r="H27" s="9">
        <f>H24/H25*100</f>
        <v>0</v>
      </c>
      <c r="I27" s="5">
        <f>I24/I25*100</f>
        <v>0</v>
      </c>
      <c r="J27" s="68"/>
      <c r="K27" s="56"/>
      <c r="L27" s="81" t="s">
        <v>9</v>
      </c>
      <c r="M27" s="93">
        <f>I12</f>
        <v>2946</v>
      </c>
      <c r="N27" s="93">
        <f>I13</f>
        <v>3814</v>
      </c>
      <c r="O27" s="93">
        <f>I14</f>
        <v>2574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48"/>
      <c r="B28" s="227" t="s">
        <v>100</v>
      </c>
      <c r="C28" s="13" t="e">
        <f>C24/C26*100</f>
        <v>#DIV/0!</v>
      </c>
      <c r="D28" s="9">
        <f>D24/D26*100</f>
        <v>0</v>
      </c>
      <c r="E28" s="9">
        <f>E24/E26*100</f>
        <v>0</v>
      </c>
      <c r="F28" s="6"/>
      <c r="G28" s="13" t="e">
        <f>G24/G26*100</f>
        <v>#DIV/0!</v>
      </c>
      <c r="H28" s="9">
        <f>H24/H26*100</f>
        <v>0</v>
      </c>
      <c r="I28" s="9">
        <f>I24/I26*100</f>
        <v>0</v>
      </c>
      <c r="J28" s="68"/>
      <c r="K28" s="56"/>
      <c r="L28" s="81" t="s">
        <v>8</v>
      </c>
      <c r="M28" s="93">
        <f>I6</f>
        <v>6381</v>
      </c>
      <c r="N28" s="93">
        <f>I7</f>
        <v>8319</v>
      </c>
      <c r="O28" s="93">
        <f>I8</f>
        <v>4622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48"/>
      <c r="B29" s="229" t="s">
        <v>7</v>
      </c>
      <c r="C29" s="10" t="e">
        <f>C24/E24*100</f>
        <v>#DIV/0!</v>
      </c>
      <c r="D29" s="11" t="e">
        <f>D24/E24*100</f>
        <v>#DIV/0!</v>
      </c>
      <c r="E29" s="11" t="e">
        <f>SUM(C29:D29)</f>
        <v>#DIV/0!</v>
      </c>
      <c r="F29" s="12"/>
      <c r="G29" s="10" t="e">
        <f>G24/I24*100</f>
        <v>#DIV/0!</v>
      </c>
      <c r="H29" s="11" t="e">
        <f>H24/I24*100</f>
        <v>#DIV/0!</v>
      </c>
      <c r="I29" s="11" t="e">
        <f>SUM(G29:H29)</f>
        <v>#DIV/0!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57" t="s">
        <v>12</v>
      </c>
      <c r="B30" s="230" t="s">
        <v>98</v>
      </c>
      <c r="C30" s="75">
        <f t="shared" ref="C30:J32" si="0">C6+C12+C18+C24</f>
        <v>707</v>
      </c>
      <c r="D30" s="27">
        <f t="shared" si="0"/>
        <v>3352</v>
      </c>
      <c r="E30" s="27">
        <f t="shared" si="0"/>
        <v>4059</v>
      </c>
      <c r="F30" s="28">
        <f t="shared" si="0"/>
        <v>88.993641745231315</v>
      </c>
      <c r="G30" s="75">
        <f t="shared" si="0"/>
        <v>1611</v>
      </c>
      <c r="H30" s="27">
        <f t="shared" si="0"/>
        <v>10297</v>
      </c>
      <c r="I30" s="27">
        <f>I6+I12+I18+I24</f>
        <v>11908</v>
      </c>
      <c r="J30" s="67">
        <f t="shared" si="0"/>
        <v>63.784884032353105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58"/>
      <c r="B31" s="231" t="s">
        <v>27</v>
      </c>
      <c r="C31" s="77">
        <f t="shared" si="0"/>
        <v>623</v>
      </c>
      <c r="D31" s="42">
        <f t="shared" si="0"/>
        <v>3725</v>
      </c>
      <c r="E31" s="42">
        <f t="shared" si="0"/>
        <v>4348</v>
      </c>
      <c r="F31" s="43">
        <f t="shared" si="0"/>
        <v>88.266341859520907</v>
      </c>
      <c r="G31" s="77">
        <f t="shared" si="0"/>
        <v>1436</v>
      </c>
      <c r="H31" s="42">
        <f t="shared" si="0"/>
        <v>12724</v>
      </c>
      <c r="I31" s="42">
        <f t="shared" si="0"/>
        <v>14160</v>
      </c>
      <c r="J31" s="72">
        <f t="shared" si="0"/>
        <v>69.870719431560246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58"/>
      <c r="B32" s="231" t="s">
        <v>25</v>
      </c>
      <c r="C32" s="77">
        <f t="shared" si="0"/>
        <v>454</v>
      </c>
      <c r="D32" s="42">
        <f t="shared" si="0"/>
        <v>2065</v>
      </c>
      <c r="E32" s="42">
        <f t="shared" si="0"/>
        <v>2519</v>
      </c>
      <c r="F32" s="43">
        <f t="shared" si="0"/>
        <v>90.286738351254471</v>
      </c>
      <c r="G32" s="77">
        <f t="shared" si="0"/>
        <v>1120</v>
      </c>
      <c r="H32" s="42">
        <f t="shared" si="0"/>
        <v>6958</v>
      </c>
      <c r="I32" s="42">
        <f t="shared" si="0"/>
        <v>8078</v>
      </c>
      <c r="J32" s="72">
        <f t="shared" si="0"/>
        <v>76.20035845674937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58"/>
      <c r="B33" s="231" t="s">
        <v>99</v>
      </c>
      <c r="C33" s="45">
        <f>C30/C31*100</f>
        <v>113.48314606741575</v>
      </c>
      <c r="D33" s="44">
        <f>D30/D31*100</f>
        <v>89.986577181208048</v>
      </c>
      <c r="E33" s="44">
        <f>E30/E31*100</f>
        <v>93.353265869365217</v>
      </c>
      <c r="F33" s="43"/>
      <c r="G33" s="45">
        <f>G30/G31*100</f>
        <v>112.18662952646238</v>
      </c>
      <c r="H33" s="44">
        <f>H30/H31*100</f>
        <v>80.925809493869849</v>
      </c>
      <c r="I33" s="44">
        <f>I30/I31*100</f>
        <v>84.096045197740111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58"/>
      <c r="B34" s="231" t="s">
        <v>100</v>
      </c>
      <c r="C34" s="45">
        <f>C30/C32*100</f>
        <v>155.72687224669605</v>
      </c>
      <c r="D34" s="44">
        <f>D30/D32*100</f>
        <v>162.32445520581115</v>
      </c>
      <c r="E34" s="44">
        <f>E30/E32*100</f>
        <v>161.13537117903931</v>
      </c>
      <c r="F34" s="43"/>
      <c r="G34" s="45">
        <f>G30/G32*100</f>
        <v>143.83928571428572</v>
      </c>
      <c r="H34" s="44">
        <f>H30/H32*100</f>
        <v>147.98792756539237</v>
      </c>
      <c r="I34" s="44">
        <f>I30/I32*100</f>
        <v>147.41272592225798</v>
      </c>
      <c r="J34" s="43"/>
      <c r="K34" s="249" t="s">
        <v>20</v>
      </c>
      <c r="L34" s="250"/>
      <c r="M34" s="250"/>
      <c r="N34" s="250"/>
      <c r="O34" s="250"/>
      <c r="P34" s="250"/>
      <c r="Q34" s="251"/>
    </row>
    <row r="35" spans="1:17" ht="15" customHeight="1" thickBot="1" x14ac:dyDescent="0.3">
      <c r="A35" s="259"/>
      <c r="B35" s="232" t="s">
        <v>7</v>
      </c>
      <c r="C35" s="50">
        <f>C30/E30*100</f>
        <v>17.418083271741807</v>
      </c>
      <c r="D35" s="48">
        <f>D30/E30*100</f>
        <v>82.581916728258193</v>
      </c>
      <c r="E35" s="48">
        <f>SUM(C35:D35)</f>
        <v>100</v>
      </c>
      <c r="F35" s="49"/>
      <c r="G35" s="50">
        <f>G30/I30*100</f>
        <v>13.528720188108833</v>
      </c>
      <c r="H35" s="48">
        <f>H30/I30*100</f>
        <v>86.471279811891165</v>
      </c>
      <c r="I35" s="48">
        <f>SUM(G35:H35)</f>
        <v>100</v>
      </c>
      <c r="J35" s="49"/>
      <c r="K35" s="252"/>
      <c r="L35" s="253"/>
      <c r="M35" s="253"/>
      <c r="N35" s="253"/>
      <c r="O35" s="253"/>
      <c r="P35" s="253"/>
      <c r="Q35" s="254"/>
    </row>
    <row r="36" spans="1:17" ht="15" customHeight="1" x14ac:dyDescent="0.25">
      <c r="A36" s="260" t="s">
        <v>13</v>
      </c>
      <c r="B36" s="226" t="s">
        <v>98</v>
      </c>
      <c r="C36" s="75">
        <v>56</v>
      </c>
      <c r="D36" s="27">
        <v>446</v>
      </c>
      <c r="E36" s="27">
        <f>SUM(C36:D36)</f>
        <v>502</v>
      </c>
      <c r="F36" s="28">
        <f>E36/E42*100</f>
        <v>11.006358254768692</v>
      </c>
      <c r="G36" s="75">
        <v>1012</v>
      </c>
      <c r="H36" s="27">
        <v>5749</v>
      </c>
      <c r="I36" s="27">
        <f>G36+H36</f>
        <v>6761</v>
      </c>
      <c r="J36" s="28">
        <f>I36/I42*100</f>
        <v>36.215115967646902</v>
      </c>
      <c r="K36" s="56"/>
      <c r="Q36" s="57"/>
    </row>
    <row r="37" spans="1:17" ht="15" customHeight="1" x14ac:dyDescent="0.25">
      <c r="A37" s="261"/>
      <c r="B37" s="227" t="s">
        <v>27</v>
      </c>
      <c r="C37" s="76">
        <v>56</v>
      </c>
      <c r="D37" s="22">
        <v>522</v>
      </c>
      <c r="E37" s="158">
        <f>SUM(C37:D37)</f>
        <v>578</v>
      </c>
      <c r="F37" s="23">
        <f>E37/E43*100</f>
        <v>11.73365814047909</v>
      </c>
      <c r="G37" s="76">
        <v>934</v>
      </c>
      <c r="H37" s="22">
        <v>5172</v>
      </c>
      <c r="I37" s="22">
        <f>G37+H37</f>
        <v>6106</v>
      </c>
      <c r="J37" s="23">
        <f>I37/I43*100</f>
        <v>30.129280568439754</v>
      </c>
      <c r="K37" s="56"/>
      <c r="L37" s="81" t="s">
        <v>8</v>
      </c>
      <c r="M37" s="82">
        <f>J6</f>
        <v>34.179656114414271</v>
      </c>
      <c r="Q37" s="57"/>
    </row>
    <row r="38" spans="1:17" ht="15" customHeight="1" x14ac:dyDescent="0.25">
      <c r="A38" s="261"/>
      <c r="B38" s="227" t="s">
        <v>25</v>
      </c>
      <c r="C38" s="76">
        <v>36</v>
      </c>
      <c r="D38" s="22">
        <v>235</v>
      </c>
      <c r="E38" s="22">
        <f>SUM(C38:D38)</f>
        <v>271</v>
      </c>
      <c r="F38" s="23">
        <f>E38/E44*100</f>
        <v>9.7132616487455188</v>
      </c>
      <c r="G38" s="76">
        <v>453</v>
      </c>
      <c r="H38" s="22">
        <v>2070</v>
      </c>
      <c r="I38" s="22">
        <f>G38+H38</f>
        <v>2523</v>
      </c>
      <c r="J38" s="23">
        <f>I38/I44*100</f>
        <v>23.799641543250637</v>
      </c>
      <c r="K38" s="56"/>
      <c r="L38" s="81" t="s">
        <v>9</v>
      </c>
      <c r="M38" s="82">
        <f>J12</f>
        <v>15.780170335850876</v>
      </c>
      <c r="Q38" s="57"/>
    </row>
    <row r="39" spans="1:17" ht="15" customHeight="1" x14ac:dyDescent="0.25">
      <c r="A39" s="261"/>
      <c r="B39" s="227" t="s">
        <v>99</v>
      </c>
      <c r="C39" s="25">
        <f>C36/C37*100</f>
        <v>100</v>
      </c>
      <c r="D39" s="24">
        <f>D36/D37*100</f>
        <v>85.440613026819918</v>
      </c>
      <c r="E39" s="219">
        <f>E36/E37*100</f>
        <v>86.851211072664356</v>
      </c>
      <c r="F39" s="23"/>
      <c r="G39" s="25">
        <f>G36/G37*100</f>
        <v>108.35117773019272</v>
      </c>
      <c r="H39" s="24">
        <f>H36/H37*100</f>
        <v>111.15622583139984</v>
      </c>
      <c r="I39" s="24">
        <f>I36/I37*100</f>
        <v>110.72715361939076</v>
      </c>
      <c r="J39" s="23"/>
      <c r="K39" s="56"/>
      <c r="L39" s="81" t="s">
        <v>10</v>
      </c>
      <c r="M39" s="82">
        <f>J18</f>
        <v>13.825057582087954</v>
      </c>
      <c r="Q39" s="57"/>
    </row>
    <row r="40" spans="1:17" ht="15" customHeight="1" x14ac:dyDescent="0.25">
      <c r="A40" s="261"/>
      <c r="B40" s="227" t="s">
        <v>100</v>
      </c>
      <c r="C40" s="25">
        <f>C36/C38*100</f>
        <v>155.55555555555557</v>
      </c>
      <c r="D40" s="219">
        <f>D36/D38*100</f>
        <v>189.78723404255319</v>
      </c>
      <c r="E40" s="24">
        <f>E36/E38*100</f>
        <v>185.23985239852399</v>
      </c>
      <c r="F40" s="23"/>
      <c r="G40" s="25">
        <f>G36/G38*100</f>
        <v>223.39955849889623</v>
      </c>
      <c r="H40" s="24">
        <f>H36/H38*100</f>
        <v>277.72946859903385</v>
      </c>
      <c r="I40" s="24">
        <f>I36/I38*100</f>
        <v>267.9746333729687</v>
      </c>
      <c r="J40" s="23"/>
      <c r="K40" s="56"/>
      <c r="L40" s="81" t="s">
        <v>11</v>
      </c>
      <c r="M40" s="82">
        <f>J24</f>
        <v>0</v>
      </c>
      <c r="Q40" s="57"/>
    </row>
    <row r="41" spans="1:17" ht="15" customHeight="1" thickBot="1" x14ac:dyDescent="0.3">
      <c r="A41" s="262"/>
      <c r="B41" s="233" t="s">
        <v>7</v>
      </c>
      <c r="C41" s="47">
        <f>C36/E36*100</f>
        <v>11.155378486055776</v>
      </c>
      <c r="D41" s="46">
        <f>D36/E36*100</f>
        <v>88.844621513944219</v>
      </c>
      <c r="E41" s="46">
        <f>SUM(C41:D41)</f>
        <v>100</v>
      </c>
      <c r="F41" s="26"/>
      <c r="G41" s="47">
        <f>G36/I36*100</f>
        <v>14.968199970418578</v>
      </c>
      <c r="H41" s="46">
        <f>H36/I36*100</f>
        <v>85.031800029581433</v>
      </c>
      <c r="I41" s="46">
        <f>SUM(G41:H41)</f>
        <v>100.00000000000001</v>
      </c>
      <c r="J41" s="26"/>
      <c r="K41" s="56"/>
      <c r="L41" s="81" t="s">
        <v>21</v>
      </c>
      <c r="M41" s="82">
        <f>J36</f>
        <v>36.215115967646902</v>
      </c>
      <c r="Q41" s="57"/>
    </row>
    <row r="42" spans="1:17" ht="15" customHeight="1" x14ac:dyDescent="0.25">
      <c r="A42" s="239" t="s">
        <v>18</v>
      </c>
      <c r="B42" s="234" t="s">
        <v>98</v>
      </c>
      <c r="C42" s="73">
        <f t="shared" ref="C42:D44" si="1">C30+C36</f>
        <v>763</v>
      </c>
      <c r="D42" s="51">
        <f t="shared" si="1"/>
        <v>3798</v>
      </c>
      <c r="E42" s="51">
        <f>SUM(C42:D42)</f>
        <v>4561</v>
      </c>
      <c r="F42" s="52">
        <f>F6+F12+F18+F24+F36</f>
        <v>100</v>
      </c>
      <c r="G42" s="73">
        <f>G30+G36</f>
        <v>2623</v>
      </c>
      <c r="H42" s="51">
        <f t="shared" ref="G42:H44" si="2">H30+H36</f>
        <v>16046</v>
      </c>
      <c r="I42" s="51">
        <f>SUM(G42:H42)</f>
        <v>18669</v>
      </c>
      <c r="J42" s="52">
        <f>J6+J12+J18+J24+J36</f>
        <v>100</v>
      </c>
      <c r="K42" s="56"/>
      <c r="Q42" s="57"/>
    </row>
    <row r="43" spans="1:17" ht="15" customHeight="1" x14ac:dyDescent="0.25">
      <c r="A43" s="239"/>
      <c r="B43" s="235" t="s">
        <v>27</v>
      </c>
      <c r="C43" s="74">
        <f t="shared" si="1"/>
        <v>679</v>
      </c>
      <c r="D43" s="32">
        <f t="shared" si="1"/>
        <v>4247</v>
      </c>
      <c r="E43" s="32">
        <f>SUM(C43:D43)</f>
        <v>4926</v>
      </c>
      <c r="F43" s="33">
        <f>F31+F37</f>
        <v>100</v>
      </c>
      <c r="G43" s="74">
        <f t="shared" si="2"/>
        <v>2370</v>
      </c>
      <c r="H43" s="32">
        <f t="shared" si="2"/>
        <v>17896</v>
      </c>
      <c r="I43" s="32">
        <f>SUM(G43:H43)</f>
        <v>20266</v>
      </c>
      <c r="J43" s="33">
        <f>J7+J13+J19+J25+J37</f>
        <v>100</v>
      </c>
      <c r="K43" s="56"/>
      <c r="Q43" s="57"/>
    </row>
    <row r="44" spans="1:17" ht="15" customHeight="1" x14ac:dyDescent="0.25">
      <c r="A44" s="239"/>
      <c r="B44" s="235" t="s">
        <v>25</v>
      </c>
      <c r="C44" s="74">
        <f t="shared" si="1"/>
        <v>490</v>
      </c>
      <c r="D44" s="32">
        <f t="shared" si="1"/>
        <v>2300</v>
      </c>
      <c r="E44" s="32">
        <f>SUM(C44:D44)</f>
        <v>2790</v>
      </c>
      <c r="F44" s="33">
        <f>F32+F38</f>
        <v>99.999999999999986</v>
      </c>
      <c r="G44" s="74">
        <f t="shared" si="2"/>
        <v>1573</v>
      </c>
      <c r="H44" s="32">
        <f t="shared" si="2"/>
        <v>9028</v>
      </c>
      <c r="I44" s="237">
        <f>SUM(G44:H44)</f>
        <v>10601</v>
      </c>
      <c r="J44" s="33">
        <f>J32+J38</f>
        <v>100</v>
      </c>
      <c r="K44" s="56"/>
      <c r="Q44" s="57"/>
    </row>
    <row r="45" spans="1:17" ht="15" customHeight="1" x14ac:dyDescent="0.25">
      <c r="A45" s="239"/>
      <c r="B45" s="235" t="s">
        <v>99</v>
      </c>
      <c r="C45" s="35">
        <f>C42/C43*100</f>
        <v>112.37113402061856</v>
      </c>
      <c r="D45" s="34">
        <f>D42/D43*100</f>
        <v>89.42783141040735</v>
      </c>
      <c r="E45" s="34">
        <f>E42/E43*100</f>
        <v>92.590336987413721</v>
      </c>
      <c r="F45" s="33"/>
      <c r="G45" s="35">
        <f>G42/G43*100</f>
        <v>110.67510548523207</v>
      </c>
      <c r="H45" s="34">
        <f>H42/H43*100</f>
        <v>89.662494412159148</v>
      </c>
      <c r="I45" s="34">
        <f>I42/I43*100</f>
        <v>92.119806572584622</v>
      </c>
      <c r="J45" s="33"/>
      <c r="K45" s="56"/>
      <c r="Q45" s="57"/>
    </row>
    <row r="46" spans="1:17" ht="15" customHeight="1" x14ac:dyDescent="0.25">
      <c r="A46" s="239"/>
      <c r="B46" s="235" t="s">
        <v>100</v>
      </c>
      <c r="C46" s="35">
        <f>C42/C44*100</f>
        <v>155.71428571428572</v>
      </c>
      <c r="D46" s="34">
        <f>D42/D44*100</f>
        <v>165.13043478260869</v>
      </c>
      <c r="E46" s="34">
        <f>E42/E44*100</f>
        <v>163.47670250896059</v>
      </c>
      <c r="F46" s="33"/>
      <c r="G46" s="35">
        <f>G42/G44*100</f>
        <v>166.75143038779402</v>
      </c>
      <c r="H46" s="34">
        <f>H42/H44*100</f>
        <v>177.73593265396542</v>
      </c>
      <c r="I46" s="34">
        <f>I42/I44*100</f>
        <v>176.10602773323271</v>
      </c>
      <c r="J46" s="33"/>
      <c r="K46" s="56"/>
      <c r="Q46" s="57"/>
    </row>
    <row r="47" spans="1:17" ht="15" customHeight="1" thickBot="1" x14ac:dyDescent="0.3">
      <c r="A47" s="240"/>
      <c r="B47" s="236" t="s">
        <v>7</v>
      </c>
      <c r="C47" s="38">
        <f>C42/E42*100</f>
        <v>16.728787546590659</v>
      </c>
      <c r="D47" s="36">
        <f>D42/E42*100</f>
        <v>83.271212453409333</v>
      </c>
      <c r="E47" s="36">
        <f>SUM(C47:D47)</f>
        <v>100</v>
      </c>
      <c r="F47" s="37"/>
      <c r="G47" s="38">
        <f>G42/I42*100</f>
        <v>14.050029460603138</v>
      </c>
      <c r="H47" s="36">
        <f>H42/I42*100</f>
        <v>85.949970539396858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K34:Q35"/>
    <mergeCell ref="A1:Q3"/>
    <mergeCell ref="A30:A35"/>
    <mergeCell ref="A36:A41"/>
    <mergeCell ref="K4:Q4"/>
    <mergeCell ref="A4:B5"/>
    <mergeCell ref="C4:F4"/>
    <mergeCell ref="G4:J4"/>
    <mergeCell ref="A42:A47"/>
    <mergeCell ref="A6:A11"/>
    <mergeCell ref="A12:A17"/>
    <mergeCell ref="A18:A23"/>
    <mergeCell ref="A24:A29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F83" sqref="F83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3" t="s">
        <v>102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2" t="s">
        <v>22</v>
      </c>
      <c r="B4" s="275" t="s">
        <v>98</v>
      </c>
      <c r="C4" s="275"/>
      <c r="D4" s="275"/>
      <c r="E4" s="276" t="s">
        <v>27</v>
      </c>
      <c r="F4" s="275"/>
      <c r="G4" s="277"/>
      <c r="H4" s="275" t="s">
        <v>25</v>
      </c>
      <c r="I4" s="275"/>
      <c r="J4" s="275"/>
      <c r="K4" s="278" t="s">
        <v>99</v>
      </c>
      <c r="L4" s="279"/>
      <c r="M4" s="275" t="s">
        <v>100</v>
      </c>
      <c r="N4" s="275"/>
      <c r="O4" s="280" t="s">
        <v>28</v>
      </c>
      <c r="P4" s="281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3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23.589183742022172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33</v>
      </c>
      <c r="B6" s="122">
        <v>635</v>
      </c>
      <c r="C6" s="123">
        <v>2809</v>
      </c>
      <c r="D6" s="127">
        <f t="shared" ref="D6:D37" si="1">IF($C$83&lt;&gt;0,C6/$C$83*100,0)</f>
        <v>23.589183742022172</v>
      </c>
      <c r="E6" s="124">
        <v>728</v>
      </c>
      <c r="F6" s="123">
        <v>3601</v>
      </c>
      <c r="G6" s="125">
        <f t="shared" ref="G6:G37" si="2">IF($F$83&lt;&gt;0,F6/$F$83*100,0)</f>
        <v>25.430790960451976</v>
      </c>
      <c r="H6" s="122">
        <v>293</v>
      </c>
      <c r="I6" s="123">
        <v>1417</v>
      </c>
      <c r="J6" s="127">
        <f t="shared" ref="J6:J37" si="3">IF($I$83&lt;&gt;0,I6/$I$83*100,0)</f>
        <v>17.541470661054717</v>
      </c>
      <c r="K6" s="132">
        <f t="shared" ref="K6:K37" si="4">IF(OR(B6&lt;&gt;0)*(E6&lt;&gt;0),B6/E6*100," ")</f>
        <v>87.22527472527473</v>
      </c>
      <c r="L6" s="133">
        <f t="shared" ref="L6:L37" si="5">IF(OR(C6&lt;&gt;0)*(F6&lt;&gt;0),C6/F6*100," ")</f>
        <v>78.00610941405165</v>
      </c>
      <c r="M6" s="189">
        <f t="shared" ref="M6:M37" si="6">IF(OR(B6&lt;&gt;0)*(H6&lt;&gt;0),B6/H6*100," ")</f>
        <v>216.7235494880546</v>
      </c>
      <c r="N6" s="190">
        <f t="shared" ref="N6:N37" si="7">IF(OR(C6&lt;&gt;0)*(I6&lt;&gt;0),C6/I6*100," ")</f>
        <v>198.23570924488357</v>
      </c>
      <c r="O6" s="131">
        <f>IF(OR(E6&lt;&gt;0)*(H6&lt;&gt;0),E6/H6*100," ")</f>
        <v>248.46416382252562</v>
      </c>
      <c r="P6" s="133">
        <f>IF(OR(F6&lt;&gt;0)*(I6&lt;&gt;0),F6/I6*100," ")</f>
        <v>254.12844036697248</v>
      </c>
      <c r="Q6" t="str">
        <f t="shared" si="0"/>
        <v>Slovenija</v>
      </c>
      <c r="R6" s="101">
        <f t="shared" ref="R6:R14" si="8">D7</f>
        <v>22.799798454820287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30</v>
      </c>
      <c r="B7" s="108">
        <v>1209</v>
      </c>
      <c r="C7" s="109">
        <v>2715</v>
      </c>
      <c r="D7" s="128">
        <f t="shared" si="1"/>
        <v>22.799798454820287</v>
      </c>
      <c r="E7" s="112">
        <v>990</v>
      </c>
      <c r="F7" s="109">
        <v>2037</v>
      </c>
      <c r="G7" s="39">
        <f t="shared" si="2"/>
        <v>14.385593220338983</v>
      </c>
      <c r="H7" s="108">
        <v>629</v>
      </c>
      <c r="I7" s="109">
        <v>1254</v>
      </c>
      <c r="J7" s="127">
        <f t="shared" si="3"/>
        <v>15.52364446645209</v>
      </c>
      <c r="K7" s="132">
        <f t="shared" si="4"/>
        <v>122.12121212121212</v>
      </c>
      <c r="L7" s="133">
        <f t="shared" si="5"/>
        <v>133.28424153166421</v>
      </c>
      <c r="M7" s="40">
        <f t="shared" si="6"/>
        <v>192.20985691573927</v>
      </c>
      <c r="N7" s="41">
        <f t="shared" si="7"/>
        <v>216.50717703349281</v>
      </c>
      <c r="O7" s="131">
        <f t="shared" ref="O7:O38" si="9">IF(OR(E7&lt;&gt;0)*(H7&lt;&gt;0),E7/H7*100," ")</f>
        <v>157.3926868044515</v>
      </c>
      <c r="P7" s="133">
        <f t="shared" ref="P7:P70" si="10">IF(OR(F7&lt;&gt;0)*(I7&lt;&gt;0),F7/I7*100," ")</f>
        <v>162.44019138755982</v>
      </c>
      <c r="Q7" t="str">
        <f t="shared" si="0"/>
        <v>Hrvatska</v>
      </c>
      <c r="R7" s="101">
        <f t="shared" si="8"/>
        <v>13.528720188108833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29</v>
      </c>
      <c r="B8" s="108">
        <v>707</v>
      </c>
      <c r="C8" s="109">
        <v>1611</v>
      </c>
      <c r="D8" s="128">
        <f t="shared" si="1"/>
        <v>13.528720188108833</v>
      </c>
      <c r="E8" s="112">
        <v>623</v>
      </c>
      <c r="F8" s="109">
        <v>1436</v>
      </c>
      <c r="G8" s="39">
        <f t="shared" si="2"/>
        <v>10.141242937853107</v>
      </c>
      <c r="H8" s="108">
        <v>454</v>
      </c>
      <c r="I8" s="109">
        <v>1120</v>
      </c>
      <c r="J8" s="127">
        <f t="shared" si="3"/>
        <v>13.864818024263432</v>
      </c>
      <c r="K8" s="132">
        <f t="shared" si="4"/>
        <v>113.48314606741575</v>
      </c>
      <c r="L8" s="133">
        <f t="shared" si="5"/>
        <v>112.18662952646238</v>
      </c>
      <c r="M8" s="40">
        <f t="shared" si="6"/>
        <v>155.72687224669605</v>
      </c>
      <c r="N8" s="41">
        <f t="shared" si="7"/>
        <v>143.83928571428572</v>
      </c>
      <c r="O8" s="131">
        <f t="shared" si="9"/>
        <v>137.22466960352421</v>
      </c>
      <c r="P8" s="133">
        <f t="shared" si="10"/>
        <v>128.21428571428572</v>
      </c>
      <c r="Q8" t="str">
        <f t="shared" si="0"/>
        <v>Austrija</v>
      </c>
      <c r="R8" s="101">
        <f t="shared" si="8"/>
        <v>12.873698354047699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31</v>
      </c>
      <c r="B9" s="108">
        <v>545</v>
      </c>
      <c r="C9" s="109">
        <v>1533</v>
      </c>
      <c r="D9" s="128">
        <f t="shared" si="1"/>
        <v>12.873698354047699</v>
      </c>
      <c r="E9" s="112">
        <v>809</v>
      </c>
      <c r="F9" s="109">
        <v>2651</v>
      </c>
      <c r="G9" s="39">
        <f t="shared" si="2"/>
        <v>18.721751412429381</v>
      </c>
      <c r="H9" s="108">
        <v>322</v>
      </c>
      <c r="I9" s="109">
        <v>1221</v>
      </c>
      <c r="J9" s="127">
        <f t="shared" si="3"/>
        <v>15.115127506808616</v>
      </c>
      <c r="K9" s="132">
        <f t="shared" si="4"/>
        <v>67.367119901112488</v>
      </c>
      <c r="L9" s="133">
        <f t="shared" si="5"/>
        <v>57.827235005658238</v>
      </c>
      <c r="M9" s="40">
        <f t="shared" si="6"/>
        <v>169.25465838509317</v>
      </c>
      <c r="N9" s="41">
        <f t="shared" si="7"/>
        <v>125.55282555282554</v>
      </c>
      <c r="O9" s="131">
        <f t="shared" si="9"/>
        <v>251.24223602484471</v>
      </c>
      <c r="P9" s="133">
        <f t="shared" si="10"/>
        <v>217.11711711711712</v>
      </c>
      <c r="Q9" t="str">
        <f t="shared" si="0"/>
        <v>Mađarska</v>
      </c>
      <c r="R9" s="101">
        <f t="shared" si="8"/>
        <v>5.3409472623446428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42</v>
      </c>
      <c r="B10" s="108">
        <v>190</v>
      </c>
      <c r="C10" s="109">
        <v>636</v>
      </c>
      <c r="D10" s="128">
        <f t="shared" si="1"/>
        <v>5.3409472623446428</v>
      </c>
      <c r="E10" s="112">
        <v>179</v>
      </c>
      <c r="F10" s="109">
        <v>527</v>
      </c>
      <c r="G10" s="39">
        <f t="shared" si="2"/>
        <v>3.7217514124293785</v>
      </c>
      <c r="H10" s="108">
        <v>160</v>
      </c>
      <c r="I10" s="109">
        <v>389</v>
      </c>
      <c r="J10" s="127">
        <f t="shared" si="3"/>
        <v>4.8155484030700668</v>
      </c>
      <c r="K10" s="132">
        <f t="shared" si="4"/>
        <v>106.14525139664805</v>
      </c>
      <c r="L10" s="133">
        <f t="shared" si="5"/>
        <v>120.68311195445919</v>
      </c>
      <c r="M10" s="40">
        <f t="shared" si="6"/>
        <v>118.75</v>
      </c>
      <c r="N10" s="41">
        <f t="shared" si="7"/>
        <v>163.49614395886888</v>
      </c>
      <c r="O10" s="131">
        <f t="shared" si="9"/>
        <v>111.87499999999999</v>
      </c>
      <c r="P10" s="133">
        <f t="shared" si="10"/>
        <v>135.47557840616966</v>
      </c>
      <c r="Q10" t="str">
        <f t="shared" si="0"/>
        <v>Slovačka</v>
      </c>
      <c r="R10" s="101">
        <f t="shared" si="8"/>
        <v>4.2408464897547873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48</v>
      </c>
      <c r="B11" s="116">
        <v>149</v>
      </c>
      <c r="C11" s="117">
        <v>505</v>
      </c>
      <c r="D11" s="129">
        <f t="shared" si="1"/>
        <v>4.2408464897547873</v>
      </c>
      <c r="E11" s="118">
        <v>147</v>
      </c>
      <c r="F11" s="117">
        <v>472</v>
      </c>
      <c r="G11" s="119">
        <f t="shared" si="2"/>
        <v>3.3333333333333335</v>
      </c>
      <c r="H11" s="116">
        <v>23</v>
      </c>
      <c r="I11" s="110">
        <v>114</v>
      </c>
      <c r="J11" s="152">
        <f t="shared" si="3"/>
        <v>1.4112404060410992</v>
      </c>
      <c r="K11" s="194">
        <f t="shared" si="4"/>
        <v>101.36054421768708</v>
      </c>
      <c r="L11" s="195">
        <f t="shared" si="5"/>
        <v>106.9915254237288</v>
      </c>
      <c r="M11" s="196">
        <f t="shared" si="6"/>
        <v>647.82608695652175</v>
      </c>
      <c r="N11" s="213">
        <f t="shared" si="7"/>
        <v>442.98245614035085</v>
      </c>
      <c r="O11" s="214">
        <f t="shared" si="9"/>
        <v>639.13043478260875</v>
      </c>
      <c r="P11" s="195">
        <f t="shared" si="10"/>
        <v>414.0350877192983</v>
      </c>
      <c r="Q11" t="str">
        <f t="shared" si="0"/>
        <v>Italija</v>
      </c>
      <c r="R11" s="101">
        <f t="shared" si="8"/>
        <v>3.8293584145112534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32</v>
      </c>
      <c r="B12" s="116">
        <v>206</v>
      </c>
      <c r="C12" s="117">
        <v>456</v>
      </c>
      <c r="D12" s="129">
        <f t="shared" si="1"/>
        <v>3.8293584145112534</v>
      </c>
      <c r="E12" s="118">
        <v>246</v>
      </c>
      <c r="F12" s="117">
        <v>621</v>
      </c>
      <c r="G12" s="119">
        <f t="shared" si="2"/>
        <v>4.3855932203389836</v>
      </c>
      <c r="H12" s="116">
        <v>146</v>
      </c>
      <c r="I12" s="110">
        <v>392</v>
      </c>
      <c r="J12" s="152">
        <f t="shared" si="3"/>
        <v>4.852686308492201</v>
      </c>
      <c r="K12" s="194">
        <f t="shared" si="4"/>
        <v>83.739837398373979</v>
      </c>
      <c r="L12" s="195">
        <f t="shared" si="5"/>
        <v>73.429951690821255</v>
      </c>
      <c r="M12" s="196">
        <f t="shared" si="6"/>
        <v>141.0958904109589</v>
      </c>
      <c r="N12" s="213">
        <f t="shared" si="7"/>
        <v>116.32653061224489</v>
      </c>
      <c r="O12" s="214">
        <f t="shared" si="9"/>
        <v>168.49315068493152</v>
      </c>
      <c r="P12" s="195">
        <f t="shared" si="10"/>
        <v>158.41836734693877</v>
      </c>
      <c r="Q12" t="str">
        <f t="shared" si="0"/>
        <v>Poljska</v>
      </c>
      <c r="R12" s="101">
        <f t="shared" si="8"/>
        <v>2.1582129660732279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37</v>
      </c>
      <c r="B13" s="116">
        <v>71</v>
      </c>
      <c r="C13" s="117">
        <v>257</v>
      </c>
      <c r="D13" s="129">
        <f t="shared" si="1"/>
        <v>2.1582129660732279</v>
      </c>
      <c r="E13" s="118">
        <v>170</v>
      </c>
      <c r="F13" s="117">
        <v>682</v>
      </c>
      <c r="G13" s="119">
        <f t="shared" si="2"/>
        <v>4.8163841807909602</v>
      </c>
      <c r="H13" s="116">
        <v>179</v>
      </c>
      <c r="I13" s="110">
        <v>539</v>
      </c>
      <c r="J13" s="152">
        <f t="shared" si="3"/>
        <v>6.672443674176777</v>
      </c>
      <c r="K13" s="194">
        <f t="shared" si="4"/>
        <v>41.764705882352942</v>
      </c>
      <c r="L13" s="195">
        <f t="shared" si="5"/>
        <v>37.683284457478003</v>
      </c>
      <c r="M13" s="196">
        <f t="shared" si="6"/>
        <v>39.664804469273747</v>
      </c>
      <c r="N13" s="213">
        <f t="shared" si="7"/>
        <v>47.680890538033395</v>
      </c>
      <c r="O13" s="214">
        <f t="shared" si="9"/>
        <v>94.97206703910615</v>
      </c>
      <c r="P13" s="195">
        <f t="shared" si="10"/>
        <v>126.53061224489797</v>
      </c>
      <c r="Q13" t="str">
        <f t="shared" si="0"/>
        <v>Srbija</v>
      </c>
      <c r="R13" s="101">
        <f t="shared" si="8"/>
        <v>1.3100436681222707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39</v>
      </c>
      <c r="B14" s="116">
        <v>48</v>
      </c>
      <c r="C14" s="117">
        <v>156</v>
      </c>
      <c r="D14" s="129">
        <f t="shared" si="1"/>
        <v>1.3100436681222707</v>
      </c>
      <c r="E14" s="118">
        <v>58</v>
      </c>
      <c r="F14" s="117">
        <v>285</v>
      </c>
      <c r="G14" s="119">
        <f t="shared" si="2"/>
        <v>2.0127118644067794</v>
      </c>
      <c r="H14" s="116">
        <v>20</v>
      </c>
      <c r="I14" s="110">
        <v>128</v>
      </c>
      <c r="J14" s="152">
        <f t="shared" si="3"/>
        <v>1.5845506313443922</v>
      </c>
      <c r="K14" s="194">
        <f t="shared" si="4"/>
        <v>82.758620689655174</v>
      </c>
      <c r="L14" s="195">
        <f t="shared" si="5"/>
        <v>54.736842105263165</v>
      </c>
      <c r="M14" s="196">
        <f t="shared" si="6"/>
        <v>240</v>
      </c>
      <c r="N14" s="213">
        <f t="shared" si="7"/>
        <v>121.875</v>
      </c>
      <c r="O14" s="214">
        <f t="shared" si="9"/>
        <v>290</v>
      </c>
      <c r="P14" s="195">
        <f t="shared" si="10"/>
        <v>222.65625</v>
      </c>
      <c r="Q14" t="str">
        <f t="shared" si="0"/>
        <v>Češka</v>
      </c>
      <c r="R14" s="101">
        <f t="shared" si="8"/>
        <v>1.0749076251259657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44</v>
      </c>
      <c r="B15" s="116">
        <v>38</v>
      </c>
      <c r="C15" s="117">
        <v>128</v>
      </c>
      <c r="D15" s="129">
        <f t="shared" si="1"/>
        <v>1.0749076251259657</v>
      </c>
      <c r="E15" s="118">
        <v>53</v>
      </c>
      <c r="F15" s="117">
        <v>178</v>
      </c>
      <c r="G15" s="119">
        <f t="shared" si="2"/>
        <v>1.2570621468926555</v>
      </c>
      <c r="H15" s="116">
        <v>16</v>
      </c>
      <c r="I15" s="110">
        <v>72</v>
      </c>
      <c r="J15" s="152">
        <f t="shared" si="3"/>
        <v>0.89130973013122061</v>
      </c>
      <c r="K15" s="194">
        <f t="shared" si="4"/>
        <v>71.698113207547166</v>
      </c>
      <c r="L15" s="195">
        <f t="shared" si="5"/>
        <v>71.910112359550567</v>
      </c>
      <c r="M15" s="196">
        <f t="shared" si="6"/>
        <v>237.5</v>
      </c>
      <c r="N15" s="213">
        <f t="shared" si="7"/>
        <v>177.77777777777777</v>
      </c>
      <c r="O15" s="214">
        <f t="shared" si="9"/>
        <v>331.25</v>
      </c>
      <c r="P15" s="195">
        <f t="shared" si="10"/>
        <v>247.22222222222223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36</v>
      </c>
      <c r="B16" s="79">
        <v>24</v>
      </c>
      <c r="C16" s="5">
        <v>128</v>
      </c>
      <c r="D16" s="130">
        <f t="shared" si="1"/>
        <v>1.0749076251259657</v>
      </c>
      <c r="E16" s="80">
        <v>20</v>
      </c>
      <c r="F16" s="5">
        <v>253</v>
      </c>
      <c r="G16" s="94">
        <f t="shared" si="2"/>
        <v>1.786723163841808</v>
      </c>
      <c r="H16" s="79">
        <v>1</v>
      </c>
      <c r="I16" s="5">
        <v>3</v>
      </c>
      <c r="J16" s="153">
        <f t="shared" si="3"/>
        <v>3.7137905422134188E-2</v>
      </c>
      <c r="K16" s="193">
        <f t="shared" si="4"/>
        <v>120</v>
      </c>
      <c r="L16" s="197">
        <f t="shared" si="5"/>
        <v>50.59288537549407</v>
      </c>
      <c r="M16" s="95">
        <f t="shared" si="6"/>
        <v>2400</v>
      </c>
      <c r="N16" s="96">
        <f t="shared" si="7"/>
        <v>4266.6666666666661</v>
      </c>
      <c r="O16" s="198">
        <f t="shared" si="9"/>
        <v>2000</v>
      </c>
      <c r="P16" s="197">
        <f t="shared" si="10"/>
        <v>8433.3333333333321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45</v>
      </c>
      <c r="B17" s="79">
        <v>25</v>
      </c>
      <c r="C17" s="5">
        <v>124</v>
      </c>
      <c r="D17" s="130">
        <f t="shared" si="1"/>
        <v>1.0413167618407793</v>
      </c>
      <c r="E17" s="80">
        <v>16</v>
      </c>
      <c r="F17" s="5">
        <v>38</v>
      </c>
      <c r="G17" s="94">
        <f t="shared" si="2"/>
        <v>0.26836158192090392</v>
      </c>
      <c r="H17" s="79">
        <v>25</v>
      </c>
      <c r="I17" s="5">
        <v>54</v>
      </c>
      <c r="J17" s="153">
        <f t="shared" si="3"/>
        <v>0.66848229759841549</v>
      </c>
      <c r="K17" s="193">
        <f t="shared" si="4"/>
        <v>156.25</v>
      </c>
      <c r="L17" s="197">
        <f t="shared" si="5"/>
        <v>326.31578947368422</v>
      </c>
      <c r="M17" s="95">
        <f t="shared" si="6"/>
        <v>100</v>
      </c>
      <c r="N17" s="96">
        <f t="shared" si="7"/>
        <v>229.62962962962962</v>
      </c>
      <c r="O17" s="198">
        <f t="shared" si="9"/>
        <v>64</v>
      </c>
      <c r="P17" s="197">
        <f t="shared" si="10"/>
        <v>70.370370370370367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96</v>
      </c>
      <c r="B18" s="79">
        <v>21</v>
      </c>
      <c r="C18" s="5">
        <v>124</v>
      </c>
      <c r="D18" s="130">
        <f t="shared" si="1"/>
        <v>1.0413167618407793</v>
      </c>
      <c r="E18" s="80">
        <v>11</v>
      </c>
      <c r="F18" s="5">
        <v>40</v>
      </c>
      <c r="G18" s="94">
        <f t="shared" si="2"/>
        <v>0.2824858757062147</v>
      </c>
      <c r="H18" s="79">
        <v>5</v>
      </c>
      <c r="I18" s="5">
        <v>13</v>
      </c>
      <c r="J18" s="153">
        <f t="shared" si="3"/>
        <v>0.16093092349591481</v>
      </c>
      <c r="K18" s="193">
        <f t="shared" si="4"/>
        <v>190.90909090909091</v>
      </c>
      <c r="L18" s="197">
        <f t="shared" si="5"/>
        <v>310</v>
      </c>
      <c r="M18" s="95">
        <f t="shared" si="6"/>
        <v>420</v>
      </c>
      <c r="N18" s="96">
        <f t="shared" si="7"/>
        <v>953.84615384615381</v>
      </c>
      <c r="O18" s="198">
        <f t="shared" si="9"/>
        <v>220.00000000000003</v>
      </c>
      <c r="P18" s="197">
        <f t="shared" si="10"/>
        <v>307.69230769230774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63</v>
      </c>
      <c r="B19" s="141">
        <v>18</v>
      </c>
      <c r="C19" s="111">
        <v>108</v>
      </c>
      <c r="D19" s="130">
        <f t="shared" si="1"/>
        <v>0.90695330870003354</v>
      </c>
      <c r="E19" s="80">
        <v>37</v>
      </c>
      <c r="F19" s="5">
        <v>204</v>
      </c>
      <c r="G19" s="94">
        <f t="shared" si="2"/>
        <v>1.4406779661016949</v>
      </c>
      <c r="H19" s="79">
        <v>25</v>
      </c>
      <c r="I19" s="5">
        <v>120</v>
      </c>
      <c r="J19" s="153">
        <f t="shared" si="3"/>
        <v>1.4855162168853677</v>
      </c>
      <c r="K19" s="193">
        <f t="shared" si="4"/>
        <v>48.648648648648653</v>
      </c>
      <c r="L19" s="197">
        <f t="shared" si="5"/>
        <v>52.941176470588239</v>
      </c>
      <c r="M19" s="95">
        <f t="shared" si="6"/>
        <v>72</v>
      </c>
      <c r="N19" s="96">
        <f t="shared" si="7"/>
        <v>90</v>
      </c>
      <c r="O19" s="198">
        <f t="shared" si="9"/>
        <v>148</v>
      </c>
      <c r="P19" s="197">
        <f t="shared" si="10"/>
        <v>170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103</v>
      </c>
      <c r="B20" s="141">
        <v>27</v>
      </c>
      <c r="C20" s="111">
        <v>94</v>
      </c>
      <c r="D20" s="130">
        <f t="shared" si="1"/>
        <v>0.78938528720188117</v>
      </c>
      <c r="E20" s="80">
        <v>29</v>
      </c>
      <c r="F20" s="5">
        <v>303</v>
      </c>
      <c r="G20" s="94">
        <f t="shared" si="2"/>
        <v>2.1398305084745761</v>
      </c>
      <c r="H20" s="79">
        <v>29</v>
      </c>
      <c r="I20" s="5">
        <v>321</v>
      </c>
      <c r="J20" s="153">
        <f t="shared" si="3"/>
        <v>3.9737558801683588</v>
      </c>
      <c r="K20" s="193">
        <f t="shared" si="4"/>
        <v>93.103448275862064</v>
      </c>
      <c r="L20" s="197">
        <f t="shared" si="5"/>
        <v>31.023102310231021</v>
      </c>
      <c r="M20" s="95">
        <f t="shared" si="6"/>
        <v>93.103448275862064</v>
      </c>
      <c r="N20" s="96">
        <f t="shared" si="7"/>
        <v>29.283489096573206</v>
      </c>
      <c r="O20" s="198">
        <f t="shared" si="9"/>
        <v>100</v>
      </c>
      <c r="P20" s="197">
        <f t="shared" si="10"/>
        <v>94.392523364485982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85</v>
      </c>
      <c r="B21" s="79">
        <v>33</v>
      </c>
      <c r="C21" s="5">
        <v>94</v>
      </c>
      <c r="D21" s="130">
        <f t="shared" si="1"/>
        <v>0.78938528720188117</v>
      </c>
      <c r="E21" s="80">
        <v>32</v>
      </c>
      <c r="F21" s="5">
        <v>86</v>
      </c>
      <c r="G21" s="94">
        <f t="shared" si="2"/>
        <v>0.60734463276836159</v>
      </c>
      <c r="H21" s="79">
        <v>42</v>
      </c>
      <c r="I21" s="5">
        <v>148</v>
      </c>
      <c r="J21" s="153">
        <f t="shared" si="3"/>
        <v>1.8321366674919535</v>
      </c>
      <c r="K21" s="193">
        <f t="shared" si="4"/>
        <v>103.125</v>
      </c>
      <c r="L21" s="197">
        <f t="shared" si="5"/>
        <v>109.30232558139534</v>
      </c>
      <c r="M21" s="95">
        <f t="shared" si="6"/>
        <v>78.571428571428569</v>
      </c>
      <c r="N21" s="96">
        <f t="shared" si="7"/>
        <v>63.513513513513509</v>
      </c>
      <c r="O21" s="198">
        <f t="shared" si="9"/>
        <v>76.19047619047619</v>
      </c>
      <c r="P21" s="197">
        <f t="shared" si="10"/>
        <v>58.108108108108105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104</v>
      </c>
      <c r="B22" s="141">
        <v>9</v>
      </c>
      <c r="C22" s="111">
        <v>73</v>
      </c>
      <c r="D22" s="130">
        <f t="shared" si="1"/>
        <v>0.61303325495465233</v>
      </c>
      <c r="E22" s="80">
        <v>20</v>
      </c>
      <c r="F22" s="5">
        <v>91</v>
      </c>
      <c r="G22" s="94">
        <f t="shared" si="2"/>
        <v>0.64265536723163841</v>
      </c>
      <c r="H22" s="79">
        <v>5</v>
      </c>
      <c r="I22" s="5">
        <v>95</v>
      </c>
      <c r="J22" s="153">
        <f t="shared" si="3"/>
        <v>1.1760336717009161</v>
      </c>
      <c r="K22" s="193">
        <f t="shared" si="4"/>
        <v>45</v>
      </c>
      <c r="L22" s="197">
        <f t="shared" si="5"/>
        <v>80.219780219780219</v>
      </c>
      <c r="M22" s="95">
        <f t="shared" si="6"/>
        <v>180</v>
      </c>
      <c r="N22" s="96">
        <f t="shared" si="7"/>
        <v>76.84210526315789</v>
      </c>
      <c r="O22" s="198">
        <f t="shared" si="9"/>
        <v>400</v>
      </c>
      <c r="P22" s="197">
        <f t="shared" si="10"/>
        <v>95.78947368421052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43</v>
      </c>
      <c r="B23" s="141">
        <v>21</v>
      </c>
      <c r="C23" s="111">
        <v>56</v>
      </c>
      <c r="D23" s="130">
        <f t="shared" si="1"/>
        <v>0.47027208599261006</v>
      </c>
      <c r="E23" s="80">
        <v>53</v>
      </c>
      <c r="F23" s="5">
        <v>225</v>
      </c>
      <c r="G23" s="94">
        <f t="shared" si="2"/>
        <v>1.5889830508474576</v>
      </c>
      <c r="H23" s="79">
        <v>64</v>
      </c>
      <c r="I23" s="5">
        <v>280</v>
      </c>
      <c r="J23" s="153">
        <f t="shared" si="3"/>
        <v>3.4662045060658579</v>
      </c>
      <c r="K23" s="193">
        <f t="shared" si="4"/>
        <v>39.622641509433961</v>
      </c>
      <c r="L23" s="197">
        <f t="shared" si="5"/>
        <v>24.888888888888889</v>
      </c>
      <c r="M23" s="95">
        <f t="shared" si="6"/>
        <v>32.8125</v>
      </c>
      <c r="N23" s="96">
        <f t="shared" si="7"/>
        <v>20</v>
      </c>
      <c r="O23" s="198">
        <f t="shared" si="9"/>
        <v>82.8125</v>
      </c>
      <c r="P23" s="197">
        <f t="shared" si="10"/>
        <v>80.357142857142861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105</v>
      </c>
      <c r="B24" s="141">
        <v>3</v>
      </c>
      <c r="C24" s="111">
        <v>47</v>
      </c>
      <c r="D24" s="130">
        <f t="shared" si="1"/>
        <v>0.39469264360094058</v>
      </c>
      <c r="E24" s="80">
        <v>0</v>
      </c>
      <c r="F24" s="5">
        <v>0</v>
      </c>
      <c r="G24" s="94">
        <f t="shared" si="2"/>
        <v>0</v>
      </c>
      <c r="H24" s="79">
        <v>1</v>
      </c>
      <c r="I24" s="5">
        <v>2</v>
      </c>
      <c r="J24" s="153">
        <f t="shared" si="3"/>
        <v>2.4758603614756129E-2</v>
      </c>
      <c r="K24" s="193" t="str">
        <f t="shared" si="4"/>
        <v xml:space="preserve"> </v>
      </c>
      <c r="L24" s="197" t="str">
        <f t="shared" si="5"/>
        <v xml:space="preserve"> </v>
      </c>
      <c r="M24" s="95">
        <f t="shared" si="6"/>
        <v>300</v>
      </c>
      <c r="N24" s="96">
        <f t="shared" si="7"/>
        <v>2350</v>
      </c>
      <c r="O24" s="198" t="str">
        <f t="shared" si="9"/>
        <v xml:space="preserve"> </v>
      </c>
      <c r="P24" s="197" t="str">
        <f t="shared" si="10"/>
        <v xml:space="preserve"> 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50</v>
      </c>
      <c r="B25" s="141">
        <v>5</v>
      </c>
      <c r="C25" s="111">
        <v>31</v>
      </c>
      <c r="D25" s="130">
        <f t="shared" si="1"/>
        <v>0.26032919046019481</v>
      </c>
      <c r="E25" s="80">
        <v>6</v>
      </c>
      <c r="F25" s="5">
        <v>83</v>
      </c>
      <c r="G25" s="94">
        <f t="shared" si="2"/>
        <v>0.58615819209039555</v>
      </c>
      <c r="H25" s="79">
        <v>5</v>
      </c>
      <c r="I25" s="5">
        <v>118</v>
      </c>
      <c r="J25" s="153">
        <f t="shared" si="3"/>
        <v>1.4607576132706115</v>
      </c>
      <c r="K25" s="193">
        <f t="shared" si="4"/>
        <v>83.333333333333343</v>
      </c>
      <c r="L25" s="197">
        <f t="shared" si="5"/>
        <v>37.349397590361441</v>
      </c>
      <c r="M25" s="95">
        <f t="shared" si="6"/>
        <v>100</v>
      </c>
      <c r="N25" s="96">
        <f t="shared" si="7"/>
        <v>26.271186440677969</v>
      </c>
      <c r="O25" s="198">
        <f t="shared" si="9"/>
        <v>120</v>
      </c>
      <c r="P25" s="197">
        <f t="shared" si="10"/>
        <v>70.33898305084746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92</v>
      </c>
      <c r="B26" s="141">
        <v>14</v>
      </c>
      <c r="C26" s="111">
        <v>28</v>
      </c>
      <c r="D26" s="130">
        <f t="shared" si="1"/>
        <v>0.23513604299630503</v>
      </c>
      <c r="E26" s="80">
        <v>17</v>
      </c>
      <c r="F26" s="5">
        <v>39</v>
      </c>
      <c r="G26" s="94">
        <f t="shared" si="2"/>
        <v>0.27542372881355931</v>
      </c>
      <c r="H26" s="79">
        <v>14</v>
      </c>
      <c r="I26" s="5">
        <v>34</v>
      </c>
      <c r="J26" s="153">
        <f t="shared" si="3"/>
        <v>0.42089626145085413</v>
      </c>
      <c r="K26" s="193">
        <f t="shared" si="4"/>
        <v>82.35294117647058</v>
      </c>
      <c r="L26" s="197">
        <f t="shared" si="5"/>
        <v>71.794871794871796</v>
      </c>
      <c r="M26" s="95">
        <f t="shared" si="6"/>
        <v>100</v>
      </c>
      <c r="N26" s="96">
        <f t="shared" si="7"/>
        <v>82.35294117647058</v>
      </c>
      <c r="O26" s="198">
        <f t="shared" si="9"/>
        <v>121.42857142857142</v>
      </c>
      <c r="P26" s="197">
        <f t="shared" si="10"/>
        <v>114.70588235294117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54</v>
      </c>
      <c r="B27" s="141">
        <v>5</v>
      </c>
      <c r="C27" s="111">
        <v>26</v>
      </c>
      <c r="D27" s="130">
        <f t="shared" si="1"/>
        <v>0.21834061135371177</v>
      </c>
      <c r="E27" s="80">
        <v>13</v>
      </c>
      <c r="F27" s="5">
        <v>33</v>
      </c>
      <c r="G27" s="94">
        <f t="shared" si="2"/>
        <v>0.23305084745762714</v>
      </c>
      <c r="H27" s="79">
        <v>3</v>
      </c>
      <c r="I27" s="5">
        <v>25</v>
      </c>
      <c r="J27" s="153">
        <f t="shared" si="3"/>
        <v>0.30948254518445162</v>
      </c>
      <c r="K27" s="193">
        <f t="shared" si="4"/>
        <v>38.461538461538467</v>
      </c>
      <c r="L27" s="197">
        <f t="shared" si="5"/>
        <v>78.787878787878782</v>
      </c>
      <c r="M27" s="95">
        <f t="shared" si="6"/>
        <v>166.66666666666669</v>
      </c>
      <c r="N27" s="96">
        <f t="shared" si="7"/>
        <v>104</v>
      </c>
      <c r="O27" s="198">
        <f t="shared" si="9"/>
        <v>433.33333333333331</v>
      </c>
      <c r="P27" s="197">
        <f t="shared" si="10"/>
        <v>132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72</v>
      </c>
      <c r="B28" s="79">
        <v>7</v>
      </c>
      <c r="C28" s="5">
        <v>20</v>
      </c>
      <c r="D28" s="130">
        <f t="shared" si="1"/>
        <v>0.16795431642593214</v>
      </c>
      <c r="E28" s="80">
        <v>6</v>
      </c>
      <c r="F28" s="5">
        <v>11</v>
      </c>
      <c r="G28" s="94">
        <f t="shared" si="2"/>
        <v>7.7683615819209045E-2</v>
      </c>
      <c r="H28" s="79">
        <v>1</v>
      </c>
      <c r="I28" s="5">
        <v>22</v>
      </c>
      <c r="J28" s="153">
        <f t="shared" si="3"/>
        <v>0.27234463976231738</v>
      </c>
      <c r="K28" s="193">
        <f t="shared" si="4"/>
        <v>116.66666666666667</v>
      </c>
      <c r="L28" s="197">
        <f t="shared" si="5"/>
        <v>181.81818181818181</v>
      </c>
      <c r="M28" s="95">
        <f t="shared" si="6"/>
        <v>700</v>
      </c>
      <c r="N28" s="96">
        <f t="shared" si="7"/>
        <v>90.909090909090907</v>
      </c>
      <c r="O28" s="198">
        <f t="shared" si="9"/>
        <v>600</v>
      </c>
      <c r="P28" s="197">
        <f t="shared" si="10"/>
        <v>50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34</v>
      </c>
      <c r="B29" s="79">
        <v>3</v>
      </c>
      <c r="C29" s="5">
        <v>18</v>
      </c>
      <c r="D29" s="130">
        <f t="shared" si="1"/>
        <v>0.15115888478333894</v>
      </c>
      <c r="E29" s="80">
        <v>13</v>
      </c>
      <c r="F29" s="5">
        <v>58</v>
      </c>
      <c r="G29" s="94">
        <f t="shared" si="2"/>
        <v>0.4096045197740113</v>
      </c>
      <c r="H29" s="79">
        <v>3</v>
      </c>
      <c r="I29" s="5">
        <v>5</v>
      </c>
      <c r="J29" s="153">
        <f t="shared" si="3"/>
        <v>6.189650903689032E-2</v>
      </c>
      <c r="K29" s="193">
        <f t="shared" si="4"/>
        <v>23.076923076923077</v>
      </c>
      <c r="L29" s="197">
        <f t="shared" si="5"/>
        <v>31.03448275862069</v>
      </c>
      <c r="M29" s="95">
        <f t="shared" si="6"/>
        <v>100</v>
      </c>
      <c r="N29" s="96">
        <f t="shared" si="7"/>
        <v>360</v>
      </c>
      <c r="O29" s="198">
        <f t="shared" si="9"/>
        <v>433.33333333333331</v>
      </c>
      <c r="P29" s="197">
        <f t="shared" si="10"/>
        <v>1160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82</v>
      </c>
      <c r="B30" s="79">
        <v>2</v>
      </c>
      <c r="C30" s="5">
        <v>16</v>
      </c>
      <c r="D30" s="130">
        <f t="shared" si="1"/>
        <v>0.13436345314074571</v>
      </c>
      <c r="E30" s="80">
        <v>0</v>
      </c>
      <c r="F30" s="5">
        <v>0</v>
      </c>
      <c r="G30" s="94">
        <f t="shared" si="2"/>
        <v>0</v>
      </c>
      <c r="H30" s="79">
        <v>0</v>
      </c>
      <c r="I30" s="5">
        <v>0</v>
      </c>
      <c r="J30" s="153">
        <f t="shared" si="3"/>
        <v>0</v>
      </c>
      <c r="K30" s="193" t="str">
        <f t="shared" si="4"/>
        <v xml:space="preserve"> </v>
      </c>
      <c r="L30" s="197" t="str">
        <f t="shared" si="5"/>
        <v xml:space="preserve"> </v>
      </c>
      <c r="M30" s="95" t="str">
        <f t="shared" si="6"/>
        <v xml:space="preserve"> </v>
      </c>
      <c r="N30" s="96" t="str">
        <f t="shared" si="7"/>
        <v xml:space="preserve"> </v>
      </c>
      <c r="O30" s="198" t="str">
        <f t="shared" si="9"/>
        <v xml:space="preserve"> </v>
      </c>
      <c r="P30" s="197" t="str">
        <f t="shared" si="10"/>
        <v xml:space="preserve"> 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49</v>
      </c>
      <c r="B31" s="79">
        <v>3</v>
      </c>
      <c r="C31" s="5">
        <v>15</v>
      </c>
      <c r="D31" s="130">
        <f t="shared" si="1"/>
        <v>0.1259657373194491</v>
      </c>
      <c r="E31" s="80">
        <v>2</v>
      </c>
      <c r="F31" s="5">
        <v>3</v>
      </c>
      <c r="G31" s="94">
        <f t="shared" si="2"/>
        <v>2.1186440677966101E-2</v>
      </c>
      <c r="H31" s="79">
        <v>0</v>
      </c>
      <c r="I31" s="5">
        <v>0</v>
      </c>
      <c r="J31" s="153">
        <f t="shared" si="3"/>
        <v>0</v>
      </c>
      <c r="K31" s="193">
        <f t="shared" si="4"/>
        <v>150</v>
      </c>
      <c r="L31" s="197">
        <f t="shared" si="5"/>
        <v>500</v>
      </c>
      <c r="M31" s="95" t="str">
        <f t="shared" si="6"/>
        <v xml:space="preserve"> </v>
      </c>
      <c r="N31" s="96" t="str">
        <f t="shared" si="7"/>
        <v xml:space="preserve"> </v>
      </c>
      <c r="O31" s="198" t="str">
        <f t="shared" si="9"/>
        <v xml:space="preserve"> </v>
      </c>
      <c r="P31" s="197" t="str">
        <f t="shared" si="10"/>
        <v xml:space="preserve"> 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75</v>
      </c>
      <c r="B32" s="79">
        <v>3</v>
      </c>
      <c r="C32" s="5">
        <v>15</v>
      </c>
      <c r="D32" s="130">
        <f t="shared" si="1"/>
        <v>0.1259657373194491</v>
      </c>
      <c r="E32" s="80">
        <v>0</v>
      </c>
      <c r="F32" s="5">
        <v>0</v>
      </c>
      <c r="G32" s="94">
        <f t="shared" si="2"/>
        <v>0</v>
      </c>
      <c r="H32" s="79">
        <v>12</v>
      </c>
      <c r="I32" s="5">
        <v>12</v>
      </c>
      <c r="J32" s="153">
        <f t="shared" si="3"/>
        <v>0.14855162168853675</v>
      </c>
      <c r="K32" s="193" t="str">
        <f t="shared" si="4"/>
        <v xml:space="preserve"> </v>
      </c>
      <c r="L32" s="197" t="str">
        <f t="shared" si="5"/>
        <v xml:space="preserve"> </v>
      </c>
      <c r="M32" s="95">
        <f t="shared" si="6"/>
        <v>25</v>
      </c>
      <c r="N32" s="96">
        <f t="shared" si="7"/>
        <v>125</v>
      </c>
      <c r="O32" s="198" t="str">
        <f t="shared" si="9"/>
        <v xml:space="preserve"> </v>
      </c>
      <c r="P32" s="197" t="str">
        <f t="shared" si="10"/>
        <v xml:space="preserve"> 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79</v>
      </c>
      <c r="B33" s="79">
        <v>7</v>
      </c>
      <c r="C33" s="5">
        <v>15</v>
      </c>
      <c r="D33" s="130">
        <f t="shared" si="1"/>
        <v>0.1259657373194491</v>
      </c>
      <c r="E33" s="80">
        <v>2</v>
      </c>
      <c r="F33" s="5">
        <v>8</v>
      </c>
      <c r="G33" s="94">
        <f t="shared" si="2"/>
        <v>5.6497175141242938E-2</v>
      </c>
      <c r="H33" s="79">
        <v>0</v>
      </c>
      <c r="I33" s="5">
        <v>0</v>
      </c>
      <c r="J33" s="153">
        <f t="shared" si="3"/>
        <v>0</v>
      </c>
      <c r="K33" s="193">
        <f t="shared" si="4"/>
        <v>350</v>
      </c>
      <c r="L33" s="197">
        <f t="shared" si="5"/>
        <v>187.5</v>
      </c>
      <c r="M33" s="95" t="str">
        <f t="shared" si="6"/>
        <v xml:space="preserve"> </v>
      </c>
      <c r="N33" s="96" t="str">
        <f t="shared" si="7"/>
        <v xml:space="preserve"> </v>
      </c>
      <c r="O33" s="198" t="str">
        <f t="shared" si="9"/>
        <v xml:space="preserve"> </v>
      </c>
      <c r="P33" s="197" t="str">
        <f t="shared" si="10"/>
        <v xml:space="preserve"> 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38</v>
      </c>
      <c r="B34" s="79">
        <v>2</v>
      </c>
      <c r="C34" s="5">
        <v>9</v>
      </c>
      <c r="D34" s="130">
        <f t="shared" si="1"/>
        <v>7.5579442391669471E-2</v>
      </c>
      <c r="E34" s="80">
        <v>9</v>
      </c>
      <c r="F34" s="5">
        <v>36</v>
      </c>
      <c r="G34" s="94">
        <f t="shared" si="2"/>
        <v>0.25423728813559321</v>
      </c>
      <c r="H34" s="79">
        <v>2</v>
      </c>
      <c r="I34" s="5">
        <v>14</v>
      </c>
      <c r="J34" s="153">
        <f t="shared" si="3"/>
        <v>0.17331022530329288</v>
      </c>
      <c r="K34" s="193">
        <f t="shared" si="4"/>
        <v>22.222222222222221</v>
      </c>
      <c r="L34" s="197">
        <f t="shared" si="5"/>
        <v>25</v>
      </c>
      <c r="M34" s="95">
        <f t="shared" si="6"/>
        <v>100</v>
      </c>
      <c r="N34" s="96">
        <f t="shared" si="7"/>
        <v>64.285714285714292</v>
      </c>
      <c r="O34" s="198">
        <f t="shared" si="9"/>
        <v>450</v>
      </c>
      <c r="P34" s="197">
        <f t="shared" si="10"/>
        <v>257.14285714285717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86</v>
      </c>
      <c r="B35" s="79">
        <v>3</v>
      </c>
      <c r="C35" s="5">
        <v>9</v>
      </c>
      <c r="D35" s="130">
        <f t="shared" si="1"/>
        <v>7.5579442391669471E-2</v>
      </c>
      <c r="E35" s="80">
        <v>3</v>
      </c>
      <c r="F35" s="5">
        <v>9</v>
      </c>
      <c r="G35" s="94">
        <f t="shared" si="2"/>
        <v>6.3559322033898302E-2</v>
      </c>
      <c r="H35" s="79">
        <v>0</v>
      </c>
      <c r="I35" s="5">
        <v>0</v>
      </c>
      <c r="J35" s="153">
        <f t="shared" si="3"/>
        <v>0</v>
      </c>
      <c r="K35" s="193">
        <f t="shared" si="4"/>
        <v>100</v>
      </c>
      <c r="L35" s="197">
        <f t="shared" si="5"/>
        <v>100</v>
      </c>
      <c r="M35" s="95" t="str">
        <f t="shared" si="6"/>
        <v xml:space="preserve"> </v>
      </c>
      <c r="N35" s="96" t="str">
        <f t="shared" si="7"/>
        <v xml:space="preserve"> </v>
      </c>
      <c r="O35" s="198" t="str">
        <f t="shared" si="9"/>
        <v xml:space="preserve"> </v>
      </c>
      <c r="P35" s="197" t="str">
        <f t="shared" si="10"/>
        <v xml:space="preserve"> 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89</v>
      </c>
      <c r="B36" s="79">
        <v>1</v>
      </c>
      <c r="C36" s="5">
        <v>6</v>
      </c>
      <c r="D36" s="130">
        <f t="shared" si="1"/>
        <v>5.0386294927779643E-2</v>
      </c>
      <c r="E36" s="80">
        <v>1</v>
      </c>
      <c r="F36" s="5">
        <v>1</v>
      </c>
      <c r="G36" s="94">
        <f t="shared" si="2"/>
        <v>7.0621468926553672E-3</v>
      </c>
      <c r="H36" s="79">
        <v>1</v>
      </c>
      <c r="I36" s="5">
        <v>2</v>
      </c>
      <c r="J36" s="153">
        <f t="shared" si="3"/>
        <v>2.4758603614756129E-2</v>
      </c>
      <c r="K36" s="193">
        <f t="shared" si="4"/>
        <v>100</v>
      </c>
      <c r="L36" s="197">
        <f t="shared" si="5"/>
        <v>600</v>
      </c>
      <c r="M36" s="95">
        <f t="shared" si="6"/>
        <v>100</v>
      </c>
      <c r="N36" s="96">
        <f t="shared" si="7"/>
        <v>300</v>
      </c>
      <c r="O36" s="198">
        <f t="shared" si="9"/>
        <v>100</v>
      </c>
      <c r="P36" s="197">
        <f t="shared" si="10"/>
        <v>50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106</v>
      </c>
      <c r="B37" s="79">
        <v>2</v>
      </c>
      <c r="C37" s="5">
        <v>5</v>
      </c>
      <c r="D37" s="130">
        <f t="shared" si="1"/>
        <v>4.1988579106483036E-2</v>
      </c>
      <c r="E37" s="80">
        <v>0</v>
      </c>
      <c r="F37" s="5">
        <v>0</v>
      </c>
      <c r="G37" s="94">
        <f t="shared" si="2"/>
        <v>0</v>
      </c>
      <c r="H37" s="79">
        <v>1</v>
      </c>
      <c r="I37" s="5">
        <v>1</v>
      </c>
      <c r="J37" s="153">
        <f t="shared" si="3"/>
        <v>1.2379301807378064E-2</v>
      </c>
      <c r="K37" s="193" t="str">
        <f t="shared" si="4"/>
        <v xml:space="preserve"> </v>
      </c>
      <c r="L37" s="197" t="str">
        <f t="shared" si="5"/>
        <v xml:space="preserve"> </v>
      </c>
      <c r="M37" s="95">
        <f t="shared" si="6"/>
        <v>200</v>
      </c>
      <c r="N37" s="96">
        <f t="shared" si="7"/>
        <v>500</v>
      </c>
      <c r="O37" s="198" t="str">
        <f t="shared" si="9"/>
        <v xml:space="preserve"> </v>
      </c>
      <c r="P37" s="197" t="str">
        <f t="shared" si="10"/>
        <v xml:space="preserve"> 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40</v>
      </c>
      <c r="B38" s="79">
        <v>3</v>
      </c>
      <c r="C38" s="5">
        <v>5</v>
      </c>
      <c r="D38" s="130">
        <f t="shared" ref="D38:D69" si="11">IF($C$83&lt;&gt;0,C38/$C$83*100,0)</f>
        <v>4.1988579106483036E-2</v>
      </c>
      <c r="E38" s="80">
        <v>2</v>
      </c>
      <c r="F38" s="5">
        <v>4</v>
      </c>
      <c r="G38" s="94">
        <f t="shared" ref="G38:G69" si="12">IF($F$83&lt;&gt;0,F38/$F$83*100,0)</f>
        <v>2.8248587570621469E-2</v>
      </c>
      <c r="H38" s="79">
        <v>3</v>
      </c>
      <c r="I38" s="5">
        <v>36</v>
      </c>
      <c r="J38" s="153">
        <f t="shared" ref="J38:J69" si="13">IF($I$83&lt;&gt;0,I38/$I$83*100,0)</f>
        <v>0.44565486506561031</v>
      </c>
      <c r="K38" s="193">
        <f t="shared" ref="K38:K69" si="14">IF(OR(B38&lt;&gt;0)*(E38&lt;&gt;0),B38/E38*100," ")</f>
        <v>150</v>
      </c>
      <c r="L38" s="197">
        <f t="shared" ref="L38:L69" si="15">IF(OR(C38&lt;&gt;0)*(F38&lt;&gt;0),C38/F38*100," ")</f>
        <v>125</v>
      </c>
      <c r="M38" s="95">
        <f t="shared" ref="M38:M69" si="16">IF(OR(B38&lt;&gt;0)*(H38&lt;&gt;0),B38/H38*100," ")</f>
        <v>100</v>
      </c>
      <c r="N38" s="96">
        <f t="shared" ref="N38:N69" si="17">IF(OR(C38&lt;&gt;0)*(I38&lt;&gt;0),C38/I38*100," ")</f>
        <v>13.888888888888889</v>
      </c>
      <c r="O38" s="198">
        <f t="shared" si="9"/>
        <v>66.666666666666657</v>
      </c>
      <c r="P38" s="197">
        <f t="shared" si="10"/>
        <v>11.111111111111111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67</v>
      </c>
      <c r="B39" s="79">
        <v>3</v>
      </c>
      <c r="C39" s="5">
        <v>4</v>
      </c>
      <c r="D39" s="130">
        <f t="shared" si="11"/>
        <v>3.3590863285186429E-2</v>
      </c>
      <c r="E39" s="80">
        <v>2</v>
      </c>
      <c r="F39" s="5">
        <v>7</v>
      </c>
      <c r="G39" s="94">
        <f t="shared" si="12"/>
        <v>4.9435028248587566E-2</v>
      </c>
      <c r="H39" s="79">
        <v>0</v>
      </c>
      <c r="I39" s="5">
        <v>0</v>
      </c>
      <c r="J39" s="153">
        <f t="shared" si="13"/>
        <v>0</v>
      </c>
      <c r="K39" s="193">
        <f t="shared" si="14"/>
        <v>150</v>
      </c>
      <c r="L39" s="197">
        <f t="shared" si="15"/>
        <v>57.142857142857139</v>
      </c>
      <c r="M39" s="95" t="str">
        <f t="shared" si="16"/>
        <v xml:space="preserve"> </v>
      </c>
      <c r="N39" s="96" t="str">
        <f t="shared" si="17"/>
        <v xml:space="preserve"> </v>
      </c>
      <c r="O39" s="198" t="str">
        <f t="shared" ref="O39:O70" si="18">IF(OR(E39&lt;&gt;0)*(H39&lt;&gt;0),E39/H39*100," ")</f>
        <v xml:space="preserve"> </v>
      </c>
      <c r="P39" s="197" t="str">
        <f t="shared" si="10"/>
        <v xml:space="preserve"> 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41</v>
      </c>
      <c r="B40" s="79">
        <v>1</v>
      </c>
      <c r="C40" s="5">
        <v>4</v>
      </c>
      <c r="D40" s="130">
        <f t="shared" si="11"/>
        <v>3.3590863285186429E-2</v>
      </c>
      <c r="E40" s="80">
        <v>4</v>
      </c>
      <c r="F40" s="5">
        <v>15</v>
      </c>
      <c r="G40" s="94">
        <f t="shared" si="12"/>
        <v>0.1059322033898305</v>
      </c>
      <c r="H40" s="79">
        <v>1</v>
      </c>
      <c r="I40" s="5">
        <v>2</v>
      </c>
      <c r="J40" s="153">
        <f t="shared" si="13"/>
        <v>2.4758603614756129E-2</v>
      </c>
      <c r="K40" s="193">
        <f t="shared" si="14"/>
        <v>25</v>
      </c>
      <c r="L40" s="197">
        <f t="shared" si="15"/>
        <v>26.666666666666668</v>
      </c>
      <c r="M40" s="95">
        <f t="shared" si="16"/>
        <v>100</v>
      </c>
      <c r="N40" s="96">
        <f t="shared" si="17"/>
        <v>200</v>
      </c>
      <c r="O40" s="198">
        <f t="shared" si="18"/>
        <v>400</v>
      </c>
      <c r="P40" s="197">
        <f t="shared" si="10"/>
        <v>750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78</v>
      </c>
      <c r="B41" s="79">
        <v>1</v>
      </c>
      <c r="C41" s="5">
        <v>4</v>
      </c>
      <c r="D41" s="130">
        <f t="shared" si="11"/>
        <v>3.3590863285186429E-2</v>
      </c>
      <c r="E41" s="80">
        <v>3</v>
      </c>
      <c r="F41" s="5">
        <v>12</v>
      </c>
      <c r="G41" s="94">
        <f t="shared" si="12"/>
        <v>8.4745762711864403E-2</v>
      </c>
      <c r="H41" s="79">
        <v>0</v>
      </c>
      <c r="I41" s="5">
        <v>0</v>
      </c>
      <c r="J41" s="153">
        <f t="shared" si="13"/>
        <v>0</v>
      </c>
      <c r="K41" s="193">
        <f t="shared" si="14"/>
        <v>33.333333333333329</v>
      </c>
      <c r="L41" s="197">
        <f t="shared" si="15"/>
        <v>33.333333333333329</v>
      </c>
      <c r="M41" s="95" t="str">
        <f t="shared" si="16"/>
        <v xml:space="preserve"> </v>
      </c>
      <c r="N41" s="96" t="str">
        <f t="shared" si="17"/>
        <v xml:space="preserve"> </v>
      </c>
      <c r="O41" s="198" t="str">
        <f t="shared" si="18"/>
        <v xml:space="preserve"> </v>
      </c>
      <c r="P41" s="197" t="str">
        <f t="shared" si="10"/>
        <v xml:space="preserve"> 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91</v>
      </c>
      <c r="B42" s="79">
        <v>2</v>
      </c>
      <c r="C42" s="5">
        <v>4</v>
      </c>
      <c r="D42" s="130">
        <f t="shared" si="11"/>
        <v>3.3590863285186429E-2</v>
      </c>
      <c r="E42" s="80">
        <v>2</v>
      </c>
      <c r="F42" s="5">
        <v>8</v>
      </c>
      <c r="G42" s="94">
        <f t="shared" si="12"/>
        <v>5.6497175141242938E-2</v>
      </c>
      <c r="H42" s="79">
        <v>1</v>
      </c>
      <c r="I42" s="5">
        <v>2</v>
      </c>
      <c r="J42" s="153">
        <f t="shared" si="13"/>
        <v>2.4758603614756129E-2</v>
      </c>
      <c r="K42" s="193">
        <f t="shared" si="14"/>
        <v>100</v>
      </c>
      <c r="L42" s="197">
        <f t="shared" si="15"/>
        <v>50</v>
      </c>
      <c r="M42" s="95">
        <f t="shared" si="16"/>
        <v>200</v>
      </c>
      <c r="N42" s="96">
        <f t="shared" si="17"/>
        <v>200</v>
      </c>
      <c r="O42" s="198">
        <f t="shared" si="18"/>
        <v>200</v>
      </c>
      <c r="P42" s="197">
        <f t="shared" si="10"/>
        <v>400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53</v>
      </c>
      <c r="B43" s="79">
        <v>1</v>
      </c>
      <c r="C43" s="5">
        <v>3</v>
      </c>
      <c r="D43" s="130">
        <f t="shared" si="11"/>
        <v>2.5193147463889821E-2</v>
      </c>
      <c r="E43" s="80">
        <v>4</v>
      </c>
      <c r="F43" s="5">
        <v>8</v>
      </c>
      <c r="G43" s="94">
        <f t="shared" si="12"/>
        <v>5.6497175141242938E-2</v>
      </c>
      <c r="H43" s="79">
        <v>2</v>
      </c>
      <c r="I43" s="5">
        <v>6</v>
      </c>
      <c r="J43" s="153">
        <f t="shared" si="13"/>
        <v>7.4275810844268375E-2</v>
      </c>
      <c r="K43" s="193">
        <f t="shared" si="14"/>
        <v>25</v>
      </c>
      <c r="L43" s="197">
        <f t="shared" si="15"/>
        <v>37.5</v>
      </c>
      <c r="M43" s="95">
        <f t="shared" si="16"/>
        <v>50</v>
      </c>
      <c r="N43" s="96">
        <f t="shared" si="17"/>
        <v>50</v>
      </c>
      <c r="O43" s="198">
        <f t="shared" si="18"/>
        <v>200</v>
      </c>
      <c r="P43" s="197">
        <f t="shared" si="10"/>
        <v>133.33333333333331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56</v>
      </c>
      <c r="B44" s="79">
        <v>1</v>
      </c>
      <c r="C44" s="5">
        <v>3</v>
      </c>
      <c r="D44" s="130">
        <f t="shared" si="11"/>
        <v>2.5193147463889821E-2</v>
      </c>
      <c r="E44" s="80">
        <v>0</v>
      </c>
      <c r="F44" s="5">
        <v>0</v>
      </c>
      <c r="G44" s="94">
        <f t="shared" si="12"/>
        <v>0</v>
      </c>
      <c r="H44" s="79">
        <v>1</v>
      </c>
      <c r="I44" s="5">
        <v>12</v>
      </c>
      <c r="J44" s="153">
        <f t="shared" si="13"/>
        <v>0.14855162168853675</v>
      </c>
      <c r="K44" s="193" t="str">
        <f t="shared" si="14"/>
        <v xml:space="preserve"> </v>
      </c>
      <c r="L44" s="197" t="str">
        <f t="shared" si="15"/>
        <v xml:space="preserve"> </v>
      </c>
      <c r="M44" s="95">
        <f t="shared" si="16"/>
        <v>100</v>
      </c>
      <c r="N44" s="96">
        <f t="shared" si="17"/>
        <v>25</v>
      </c>
      <c r="O44" s="198" t="str">
        <f t="shared" si="18"/>
        <v xml:space="preserve"> </v>
      </c>
      <c r="P44" s="197" t="str">
        <f t="shared" si="10"/>
        <v xml:space="preserve"> 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46</v>
      </c>
      <c r="B45" s="79">
        <v>3</v>
      </c>
      <c r="C45" s="5">
        <v>3</v>
      </c>
      <c r="D45" s="130">
        <f t="shared" si="11"/>
        <v>2.5193147463889821E-2</v>
      </c>
      <c r="E45" s="80">
        <v>1</v>
      </c>
      <c r="F45" s="5">
        <v>2</v>
      </c>
      <c r="G45" s="94">
        <f t="shared" si="12"/>
        <v>1.4124293785310734E-2</v>
      </c>
      <c r="H45" s="79">
        <v>0</v>
      </c>
      <c r="I45" s="5">
        <v>0</v>
      </c>
      <c r="J45" s="153">
        <f t="shared" si="13"/>
        <v>0</v>
      </c>
      <c r="K45" s="193">
        <f t="shared" si="14"/>
        <v>300</v>
      </c>
      <c r="L45" s="197">
        <f t="shared" si="15"/>
        <v>150</v>
      </c>
      <c r="M45" s="95" t="str">
        <f t="shared" si="16"/>
        <v xml:space="preserve"> </v>
      </c>
      <c r="N45" s="96" t="str">
        <f t="shared" si="17"/>
        <v xml:space="preserve"> </v>
      </c>
      <c r="O45" s="198" t="str">
        <f t="shared" si="18"/>
        <v xml:space="preserve"> </v>
      </c>
      <c r="P45" s="197" t="str">
        <f t="shared" si="10"/>
        <v xml:space="preserve"> 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87</v>
      </c>
      <c r="B46" s="79">
        <v>1</v>
      </c>
      <c r="C46" s="5">
        <v>3</v>
      </c>
      <c r="D46" s="130">
        <f t="shared" si="11"/>
        <v>2.5193147463889821E-2</v>
      </c>
      <c r="E46" s="80">
        <v>0</v>
      </c>
      <c r="F46" s="5">
        <v>0</v>
      </c>
      <c r="G46" s="94">
        <f t="shared" si="12"/>
        <v>0</v>
      </c>
      <c r="H46" s="79">
        <v>0</v>
      </c>
      <c r="I46" s="5">
        <v>0</v>
      </c>
      <c r="J46" s="153">
        <f t="shared" si="13"/>
        <v>0</v>
      </c>
      <c r="K46" s="193" t="str">
        <f t="shared" si="14"/>
        <v xml:space="preserve"> </v>
      </c>
      <c r="L46" s="197" t="str">
        <f t="shared" si="15"/>
        <v xml:space="preserve"> </v>
      </c>
      <c r="M46" s="95" t="str">
        <f t="shared" si="16"/>
        <v xml:space="preserve"> </v>
      </c>
      <c r="N46" s="96" t="str">
        <f t="shared" si="17"/>
        <v xml:space="preserve"> </v>
      </c>
      <c r="O46" s="198" t="str">
        <f t="shared" si="18"/>
        <v xml:space="preserve"> </v>
      </c>
      <c r="P46" s="197" t="str">
        <f t="shared" si="10"/>
        <v xml:space="preserve"> 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90</v>
      </c>
      <c r="B47" s="79">
        <v>3</v>
      </c>
      <c r="C47" s="5">
        <v>3</v>
      </c>
      <c r="D47" s="130">
        <f t="shared" si="11"/>
        <v>2.5193147463889821E-2</v>
      </c>
      <c r="E47" s="80">
        <v>1</v>
      </c>
      <c r="F47" s="5">
        <v>1</v>
      </c>
      <c r="G47" s="94">
        <f t="shared" si="12"/>
        <v>7.0621468926553672E-3</v>
      </c>
      <c r="H47" s="79">
        <v>1</v>
      </c>
      <c r="I47" s="5">
        <v>1</v>
      </c>
      <c r="J47" s="153">
        <f t="shared" si="13"/>
        <v>1.2379301807378064E-2</v>
      </c>
      <c r="K47" s="193">
        <f t="shared" si="14"/>
        <v>300</v>
      </c>
      <c r="L47" s="197">
        <f t="shared" si="15"/>
        <v>300</v>
      </c>
      <c r="M47" s="95">
        <f t="shared" si="16"/>
        <v>300</v>
      </c>
      <c r="N47" s="96">
        <f t="shared" si="17"/>
        <v>300</v>
      </c>
      <c r="O47" s="198">
        <f t="shared" si="18"/>
        <v>100</v>
      </c>
      <c r="P47" s="197">
        <f t="shared" si="10"/>
        <v>100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55</v>
      </c>
      <c r="B48" s="79">
        <v>1</v>
      </c>
      <c r="C48" s="5">
        <v>2</v>
      </c>
      <c r="D48" s="130">
        <f t="shared" si="11"/>
        <v>1.6795431642593214E-2</v>
      </c>
      <c r="E48" s="80">
        <v>0</v>
      </c>
      <c r="F48" s="5">
        <v>0</v>
      </c>
      <c r="G48" s="94">
        <f t="shared" si="12"/>
        <v>0</v>
      </c>
      <c r="H48" s="79">
        <v>6</v>
      </c>
      <c r="I48" s="5">
        <v>18</v>
      </c>
      <c r="J48" s="153">
        <f t="shared" si="13"/>
        <v>0.22282743253280515</v>
      </c>
      <c r="K48" s="193" t="str">
        <f t="shared" si="14"/>
        <v xml:space="preserve"> </v>
      </c>
      <c r="L48" s="197" t="str">
        <f t="shared" si="15"/>
        <v xml:space="preserve"> </v>
      </c>
      <c r="M48" s="95">
        <f t="shared" si="16"/>
        <v>16.666666666666664</v>
      </c>
      <c r="N48" s="96">
        <f t="shared" si="17"/>
        <v>11.111111111111111</v>
      </c>
      <c r="O48" s="198" t="str">
        <f t="shared" si="18"/>
        <v xml:space="preserve"> </v>
      </c>
      <c r="P48" s="197" t="str">
        <f t="shared" si="10"/>
        <v xml:space="preserve"> 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62</v>
      </c>
      <c r="B49" s="79">
        <v>1</v>
      </c>
      <c r="C49" s="5">
        <v>1</v>
      </c>
      <c r="D49" s="130">
        <f t="shared" si="11"/>
        <v>8.3977158212966072E-3</v>
      </c>
      <c r="E49" s="80">
        <v>0</v>
      </c>
      <c r="F49" s="5">
        <v>0</v>
      </c>
      <c r="G49" s="94">
        <f t="shared" si="12"/>
        <v>0</v>
      </c>
      <c r="H49" s="79">
        <v>0</v>
      </c>
      <c r="I49" s="5">
        <v>0</v>
      </c>
      <c r="J49" s="153">
        <f t="shared" si="13"/>
        <v>0</v>
      </c>
      <c r="K49" s="193" t="str">
        <f t="shared" si="14"/>
        <v xml:space="preserve"> </v>
      </c>
      <c r="L49" s="197" t="str">
        <f t="shared" si="15"/>
        <v xml:space="preserve"> </v>
      </c>
      <c r="M49" s="95" t="str">
        <f t="shared" si="16"/>
        <v xml:space="preserve"> </v>
      </c>
      <c r="N49" s="96" t="str">
        <f t="shared" si="17"/>
        <v xml:space="preserve"> </v>
      </c>
      <c r="O49" s="198" t="str">
        <f t="shared" si="18"/>
        <v xml:space="preserve"> </v>
      </c>
      <c r="P49" s="197" t="str">
        <f t="shared" si="10"/>
        <v xml:space="preserve"> 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69</v>
      </c>
      <c r="B50" s="79">
        <v>1</v>
      </c>
      <c r="C50" s="5">
        <v>1</v>
      </c>
      <c r="D50" s="130">
        <f t="shared" si="11"/>
        <v>8.3977158212966072E-3</v>
      </c>
      <c r="E50" s="80">
        <v>2</v>
      </c>
      <c r="F50" s="5">
        <v>5</v>
      </c>
      <c r="G50" s="94">
        <f t="shared" si="12"/>
        <v>3.5310734463276837E-2</v>
      </c>
      <c r="H50" s="79">
        <v>2</v>
      </c>
      <c r="I50" s="5">
        <v>2</v>
      </c>
      <c r="J50" s="153">
        <f t="shared" si="13"/>
        <v>2.4758603614756129E-2</v>
      </c>
      <c r="K50" s="193">
        <f t="shared" si="14"/>
        <v>50</v>
      </c>
      <c r="L50" s="197">
        <f t="shared" si="15"/>
        <v>20</v>
      </c>
      <c r="M50" s="95">
        <f t="shared" si="16"/>
        <v>50</v>
      </c>
      <c r="N50" s="96">
        <f t="shared" si="17"/>
        <v>50</v>
      </c>
      <c r="O50" s="198">
        <f t="shared" si="18"/>
        <v>100</v>
      </c>
      <c r="P50" s="197">
        <f t="shared" si="10"/>
        <v>250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95</v>
      </c>
      <c r="B51" s="79">
        <v>1</v>
      </c>
      <c r="C51" s="5">
        <v>1</v>
      </c>
      <c r="D51" s="130">
        <f t="shared" si="11"/>
        <v>8.3977158212966072E-3</v>
      </c>
      <c r="E51" s="80">
        <v>1</v>
      </c>
      <c r="F51" s="5">
        <v>4</v>
      </c>
      <c r="G51" s="94">
        <f t="shared" si="12"/>
        <v>2.8248587570621469E-2</v>
      </c>
      <c r="H51" s="79">
        <v>0</v>
      </c>
      <c r="I51" s="5">
        <v>0</v>
      </c>
      <c r="J51" s="153">
        <f t="shared" si="13"/>
        <v>0</v>
      </c>
      <c r="K51" s="193">
        <f t="shared" si="14"/>
        <v>100</v>
      </c>
      <c r="L51" s="197">
        <f t="shared" si="15"/>
        <v>25</v>
      </c>
      <c r="M51" s="95" t="str">
        <f t="shared" si="16"/>
        <v xml:space="preserve"> </v>
      </c>
      <c r="N51" s="96" t="str">
        <f t="shared" si="17"/>
        <v xml:space="preserve"> </v>
      </c>
      <c r="O51" s="198" t="str">
        <f t="shared" si="18"/>
        <v xml:space="preserve"> </v>
      </c>
      <c r="P51" s="197" t="str">
        <f t="shared" si="10"/>
        <v xml:space="preserve"> 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51</v>
      </c>
      <c r="B52" s="79">
        <v>0</v>
      </c>
      <c r="C52" s="5">
        <v>0</v>
      </c>
      <c r="D52" s="130">
        <f t="shared" si="11"/>
        <v>0</v>
      </c>
      <c r="E52" s="80">
        <v>0</v>
      </c>
      <c r="F52" s="5">
        <v>0</v>
      </c>
      <c r="G52" s="94">
        <f t="shared" si="12"/>
        <v>0</v>
      </c>
      <c r="H52" s="79">
        <v>2</v>
      </c>
      <c r="I52" s="5">
        <v>53</v>
      </c>
      <c r="J52" s="153">
        <f t="shared" si="13"/>
        <v>0.65610299579103737</v>
      </c>
      <c r="K52" s="193" t="str">
        <f t="shared" si="14"/>
        <v xml:space="preserve"> </v>
      </c>
      <c r="L52" s="197" t="str">
        <f t="shared" si="15"/>
        <v xml:space="preserve"> </v>
      </c>
      <c r="M52" s="95" t="str">
        <f t="shared" si="16"/>
        <v xml:space="preserve"> </v>
      </c>
      <c r="N52" s="96" t="str">
        <f t="shared" si="17"/>
        <v xml:space="preserve"> </v>
      </c>
      <c r="O52" s="198" t="str">
        <f t="shared" si="18"/>
        <v xml:space="preserve"> </v>
      </c>
      <c r="P52" s="197" t="str">
        <f t="shared" si="10"/>
        <v xml:space="preserve"> 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52</v>
      </c>
      <c r="B53" s="79">
        <v>0</v>
      </c>
      <c r="C53" s="5">
        <v>0</v>
      </c>
      <c r="D53" s="130">
        <f t="shared" si="11"/>
        <v>0</v>
      </c>
      <c r="E53" s="80">
        <v>4</v>
      </c>
      <c r="F53" s="5">
        <v>18</v>
      </c>
      <c r="G53" s="94">
        <f t="shared" si="12"/>
        <v>0.1271186440677966</v>
      </c>
      <c r="H53" s="79">
        <v>2</v>
      </c>
      <c r="I53" s="5">
        <v>2</v>
      </c>
      <c r="J53" s="153">
        <f t="shared" si="13"/>
        <v>2.4758603614756129E-2</v>
      </c>
      <c r="K53" s="193" t="str">
        <f t="shared" si="14"/>
        <v xml:space="preserve"> </v>
      </c>
      <c r="L53" s="197" t="str">
        <f t="shared" si="15"/>
        <v xml:space="preserve"> </v>
      </c>
      <c r="M53" s="95" t="str">
        <f t="shared" si="16"/>
        <v xml:space="preserve"> </v>
      </c>
      <c r="N53" s="96" t="str">
        <f t="shared" si="17"/>
        <v xml:space="preserve"> </v>
      </c>
      <c r="O53" s="198">
        <f t="shared" si="18"/>
        <v>200</v>
      </c>
      <c r="P53" s="197">
        <f t="shared" si="10"/>
        <v>900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57</v>
      </c>
      <c r="B54" s="79">
        <v>0</v>
      </c>
      <c r="C54" s="5">
        <v>0</v>
      </c>
      <c r="D54" s="130">
        <f t="shared" si="11"/>
        <v>0</v>
      </c>
      <c r="E54" s="80">
        <v>0</v>
      </c>
      <c r="F54" s="5">
        <v>0</v>
      </c>
      <c r="G54" s="94">
        <f t="shared" si="12"/>
        <v>0</v>
      </c>
      <c r="H54" s="79">
        <v>0</v>
      </c>
      <c r="I54" s="5">
        <v>0</v>
      </c>
      <c r="J54" s="153">
        <f t="shared" si="13"/>
        <v>0</v>
      </c>
      <c r="K54" s="193" t="str">
        <f t="shared" si="14"/>
        <v xml:space="preserve"> </v>
      </c>
      <c r="L54" s="197" t="str">
        <f t="shared" si="15"/>
        <v xml:space="preserve"> </v>
      </c>
      <c r="M54" s="95" t="str">
        <f t="shared" si="16"/>
        <v xml:space="preserve"> </v>
      </c>
      <c r="N54" s="96" t="str">
        <f t="shared" si="17"/>
        <v xml:space="preserve"> </v>
      </c>
      <c r="O54" s="198" t="str">
        <f t="shared" si="18"/>
        <v xml:space="preserve"> </v>
      </c>
      <c r="P54" s="197" t="str">
        <f t="shared" si="10"/>
        <v xml:space="preserve"> 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58</v>
      </c>
      <c r="B55" s="79">
        <v>0</v>
      </c>
      <c r="C55" s="5">
        <v>0</v>
      </c>
      <c r="D55" s="130">
        <f t="shared" si="11"/>
        <v>0</v>
      </c>
      <c r="E55" s="80">
        <v>11</v>
      </c>
      <c r="F55" s="5">
        <v>11</v>
      </c>
      <c r="G55" s="94">
        <f t="shared" si="12"/>
        <v>7.7683615819209045E-2</v>
      </c>
      <c r="H55" s="79">
        <v>3</v>
      </c>
      <c r="I55" s="5">
        <v>7</v>
      </c>
      <c r="J55" s="153">
        <f t="shared" si="13"/>
        <v>8.6655112651646438E-2</v>
      </c>
      <c r="K55" s="193" t="str">
        <f t="shared" si="14"/>
        <v xml:space="preserve"> </v>
      </c>
      <c r="L55" s="197" t="str">
        <f t="shared" si="15"/>
        <v xml:space="preserve"> </v>
      </c>
      <c r="M55" s="95" t="str">
        <f t="shared" si="16"/>
        <v xml:space="preserve"> </v>
      </c>
      <c r="N55" s="96" t="str">
        <f t="shared" si="17"/>
        <v xml:space="preserve"> </v>
      </c>
      <c r="O55" s="198">
        <f t="shared" si="18"/>
        <v>366.66666666666663</v>
      </c>
      <c r="P55" s="197">
        <f t="shared" si="10"/>
        <v>157.14285714285714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59</v>
      </c>
      <c r="B56" s="79">
        <v>0</v>
      </c>
      <c r="C56" s="5">
        <v>0</v>
      </c>
      <c r="D56" s="130">
        <f t="shared" si="11"/>
        <v>0</v>
      </c>
      <c r="E56" s="80">
        <v>0</v>
      </c>
      <c r="F56" s="5">
        <v>0</v>
      </c>
      <c r="G56" s="94">
        <f t="shared" si="12"/>
        <v>0</v>
      </c>
      <c r="H56" s="79">
        <v>0</v>
      </c>
      <c r="I56" s="5">
        <v>0</v>
      </c>
      <c r="J56" s="153">
        <f t="shared" si="13"/>
        <v>0</v>
      </c>
      <c r="K56" s="193" t="str">
        <f t="shared" si="14"/>
        <v xml:space="preserve"> </v>
      </c>
      <c r="L56" s="197" t="str">
        <f t="shared" si="15"/>
        <v xml:space="preserve"> </v>
      </c>
      <c r="M56" s="95" t="str">
        <f t="shared" si="16"/>
        <v xml:space="preserve"> </v>
      </c>
      <c r="N56" s="96" t="str">
        <f t="shared" si="17"/>
        <v xml:space="preserve"> </v>
      </c>
      <c r="O56" s="198" t="str">
        <f t="shared" si="18"/>
        <v xml:space="preserve"> </v>
      </c>
      <c r="P56" s="197" t="str">
        <f t="shared" si="10"/>
        <v xml:space="preserve"> 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60</v>
      </c>
      <c r="B57" s="79">
        <v>0</v>
      </c>
      <c r="C57" s="5">
        <v>0</v>
      </c>
      <c r="D57" s="130">
        <f t="shared" si="11"/>
        <v>0</v>
      </c>
      <c r="E57" s="80">
        <v>0</v>
      </c>
      <c r="F57" s="5">
        <v>0</v>
      </c>
      <c r="G57" s="94">
        <f t="shared" si="12"/>
        <v>0</v>
      </c>
      <c r="H57" s="79">
        <v>0</v>
      </c>
      <c r="I57" s="5">
        <v>0</v>
      </c>
      <c r="J57" s="153">
        <f t="shared" si="13"/>
        <v>0</v>
      </c>
      <c r="K57" s="193" t="str">
        <f t="shared" si="14"/>
        <v xml:space="preserve"> </v>
      </c>
      <c r="L57" s="197" t="str">
        <f t="shared" si="15"/>
        <v xml:space="preserve"> </v>
      </c>
      <c r="M57" s="95" t="str">
        <f t="shared" si="16"/>
        <v xml:space="preserve"> </v>
      </c>
      <c r="N57" s="96" t="str">
        <f t="shared" si="17"/>
        <v xml:space="preserve"> </v>
      </c>
      <c r="O57" s="198" t="str">
        <f t="shared" si="18"/>
        <v xml:space="preserve"> </v>
      </c>
      <c r="P57" s="197" t="str">
        <f t="shared" si="10"/>
        <v xml:space="preserve"> 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61</v>
      </c>
      <c r="B58" s="79">
        <v>0</v>
      </c>
      <c r="C58" s="5">
        <v>0</v>
      </c>
      <c r="D58" s="130">
        <f t="shared" si="11"/>
        <v>0</v>
      </c>
      <c r="E58" s="80">
        <v>2</v>
      </c>
      <c r="F58" s="5">
        <v>2</v>
      </c>
      <c r="G58" s="94">
        <f t="shared" si="12"/>
        <v>1.4124293785310734E-2</v>
      </c>
      <c r="H58" s="79">
        <v>0</v>
      </c>
      <c r="I58" s="5">
        <v>0</v>
      </c>
      <c r="J58" s="153">
        <f t="shared" si="13"/>
        <v>0</v>
      </c>
      <c r="K58" s="193" t="str">
        <f t="shared" si="14"/>
        <v xml:space="preserve"> </v>
      </c>
      <c r="L58" s="197" t="str">
        <f t="shared" si="15"/>
        <v xml:space="preserve"> </v>
      </c>
      <c r="M58" s="95" t="str">
        <f t="shared" si="16"/>
        <v xml:space="preserve"> </v>
      </c>
      <c r="N58" s="96" t="str">
        <f t="shared" si="17"/>
        <v xml:space="preserve"> 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64</v>
      </c>
      <c r="B59" s="79">
        <v>0</v>
      </c>
      <c r="C59" s="5">
        <v>0</v>
      </c>
      <c r="D59" s="130">
        <f t="shared" si="11"/>
        <v>0</v>
      </c>
      <c r="E59" s="80">
        <v>2</v>
      </c>
      <c r="F59" s="5">
        <v>4</v>
      </c>
      <c r="G59" s="94">
        <f t="shared" si="12"/>
        <v>2.8248587570621469E-2</v>
      </c>
      <c r="H59" s="79">
        <v>0</v>
      </c>
      <c r="I59" s="5">
        <v>0</v>
      </c>
      <c r="J59" s="153">
        <f t="shared" si="13"/>
        <v>0</v>
      </c>
      <c r="K59" s="193" t="str">
        <f t="shared" si="14"/>
        <v xml:space="preserve"> </v>
      </c>
      <c r="L59" s="197" t="str">
        <f t="shared" si="15"/>
        <v xml:space="preserve"> </v>
      </c>
      <c r="M59" s="95" t="str">
        <f t="shared" si="16"/>
        <v xml:space="preserve"> </v>
      </c>
      <c r="N59" s="96" t="str">
        <f t="shared" si="17"/>
        <v xml:space="preserve"> </v>
      </c>
      <c r="O59" s="198" t="str">
        <f t="shared" si="18"/>
        <v xml:space="preserve"> </v>
      </c>
      <c r="P59" s="197" t="str">
        <f t="shared" si="10"/>
        <v xml:space="preserve"> 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65</v>
      </c>
      <c r="B60" s="79">
        <v>0</v>
      </c>
      <c r="C60" s="5">
        <v>0</v>
      </c>
      <c r="D60" s="130">
        <f t="shared" si="11"/>
        <v>0</v>
      </c>
      <c r="E60" s="80">
        <v>3</v>
      </c>
      <c r="F60" s="5">
        <v>9</v>
      </c>
      <c r="G60" s="94">
        <f t="shared" si="12"/>
        <v>6.3559322033898302E-2</v>
      </c>
      <c r="H60" s="79">
        <v>0</v>
      </c>
      <c r="I60" s="5">
        <v>0</v>
      </c>
      <c r="J60" s="153">
        <f t="shared" si="13"/>
        <v>0</v>
      </c>
      <c r="K60" s="193" t="str">
        <f t="shared" si="14"/>
        <v xml:space="preserve"> </v>
      </c>
      <c r="L60" s="197" t="str">
        <f t="shared" si="15"/>
        <v xml:space="preserve"> </v>
      </c>
      <c r="M60" s="95" t="str">
        <f t="shared" si="16"/>
        <v xml:space="preserve"> </v>
      </c>
      <c r="N60" s="96" t="str">
        <f t="shared" si="17"/>
        <v xml:space="preserve"> </v>
      </c>
      <c r="O60" s="198" t="str">
        <f t="shared" si="18"/>
        <v xml:space="preserve"> </v>
      </c>
      <c r="P60" s="197" t="str">
        <f t="shared" si="10"/>
        <v xml:space="preserve"> 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66</v>
      </c>
      <c r="B61" s="79">
        <v>0</v>
      </c>
      <c r="C61" s="5">
        <v>0</v>
      </c>
      <c r="D61" s="130">
        <f t="shared" si="11"/>
        <v>0</v>
      </c>
      <c r="E61" s="80">
        <v>0</v>
      </c>
      <c r="F61" s="5">
        <v>0</v>
      </c>
      <c r="G61" s="94">
        <f t="shared" si="12"/>
        <v>0</v>
      </c>
      <c r="H61" s="79">
        <v>0</v>
      </c>
      <c r="I61" s="5">
        <v>0</v>
      </c>
      <c r="J61" s="153">
        <f t="shared" si="13"/>
        <v>0</v>
      </c>
      <c r="K61" s="193" t="str">
        <f t="shared" si="14"/>
        <v xml:space="preserve"> </v>
      </c>
      <c r="L61" s="197" t="str">
        <f t="shared" si="15"/>
        <v xml:space="preserve"> </v>
      </c>
      <c r="M61" s="95" t="str">
        <f t="shared" si="16"/>
        <v xml:space="preserve"> </v>
      </c>
      <c r="N61" s="96" t="str">
        <f t="shared" si="17"/>
        <v xml:space="preserve"> </v>
      </c>
      <c r="O61" s="198" t="str">
        <f t="shared" si="18"/>
        <v xml:space="preserve"> </v>
      </c>
      <c r="P61" s="197" t="str">
        <f t="shared" si="10"/>
        <v xml:space="preserve"> 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68</v>
      </c>
      <c r="B62" s="79">
        <v>0</v>
      </c>
      <c r="C62" s="5">
        <v>0</v>
      </c>
      <c r="D62" s="130">
        <f t="shared" si="11"/>
        <v>0</v>
      </c>
      <c r="E62" s="80">
        <v>0</v>
      </c>
      <c r="F62" s="5">
        <v>0</v>
      </c>
      <c r="G62" s="94">
        <f t="shared" si="12"/>
        <v>0</v>
      </c>
      <c r="H62" s="79">
        <v>0</v>
      </c>
      <c r="I62" s="5">
        <v>0</v>
      </c>
      <c r="J62" s="153">
        <f t="shared" si="13"/>
        <v>0</v>
      </c>
      <c r="K62" s="193" t="str">
        <f t="shared" si="14"/>
        <v xml:space="preserve"> </v>
      </c>
      <c r="L62" s="197" t="str">
        <f t="shared" si="15"/>
        <v xml:space="preserve"> </v>
      </c>
      <c r="M62" s="95" t="str">
        <f t="shared" si="16"/>
        <v xml:space="preserve"> </v>
      </c>
      <c r="N62" s="96" t="str">
        <f t="shared" si="17"/>
        <v xml:space="preserve"> </v>
      </c>
      <c r="O62" s="198" t="str">
        <f t="shared" si="18"/>
        <v xml:space="preserve"> </v>
      </c>
      <c r="P62" s="197" t="str">
        <f t="shared" si="10"/>
        <v xml:space="preserve"> 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35</v>
      </c>
      <c r="B63" s="79">
        <v>0</v>
      </c>
      <c r="C63" s="5">
        <v>0</v>
      </c>
      <c r="D63" s="130">
        <f t="shared" si="11"/>
        <v>0</v>
      </c>
      <c r="E63" s="80">
        <v>0</v>
      </c>
      <c r="F63" s="5">
        <v>0</v>
      </c>
      <c r="G63" s="94">
        <f t="shared" si="12"/>
        <v>0</v>
      </c>
      <c r="H63" s="79">
        <v>5</v>
      </c>
      <c r="I63" s="5">
        <v>11</v>
      </c>
      <c r="J63" s="153">
        <f t="shared" si="13"/>
        <v>0.13617231988115869</v>
      </c>
      <c r="K63" s="193" t="str">
        <f t="shared" si="14"/>
        <v xml:space="preserve"> </v>
      </c>
      <c r="L63" s="197" t="str">
        <f t="shared" si="15"/>
        <v xml:space="preserve"> 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70</v>
      </c>
      <c r="B64" s="79">
        <v>0</v>
      </c>
      <c r="C64" s="5">
        <v>0</v>
      </c>
      <c r="D64" s="130">
        <f t="shared" si="11"/>
        <v>0</v>
      </c>
      <c r="E64" s="80">
        <v>0</v>
      </c>
      <c r="F64" s="5">
        <v>0</v>
      </c>
      <c r="G64" s="94">
        <f t="shared" si="12"/>
        <v>0</v>
      </c>
      <c r="H64" s="79">
        <v>0</v>
      </c>
      <c r="I64" s="5">
        <v>0</v>
      </c>
      <c r="J64" s="153">
        <f t="shared" si="13"/>
        <v>0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71</v>
      </c>
      <c r="B65" s="79">
        <v>0</v>
      </c>
      <c r="C65" s="5">
        <v>0</v>
      </c>
      <c r="D65" s="130">
        <f t="shared" si="11"/>
        <v>0</v>
      </c>
      <c r="E65" s="80">
        <v>1</v>
      </c>
      <c r="F65" s="5">
        <v>5</v>
      </c>
      <c r="G65" s="94">
        <f t="shared" si="12"/>
        <v>3.5310734463276837E-2</v>
      </c>
      <c r="H65" s="79">
        <v>0</v>
      </c>
      <c r="I65" s="5">
        <v>0</v>
      </c>
      <c r="J65" s="153">
        <f t="shared" si="13"/>
        <v>0</v>
      </c>
      <c r="K65" s="193" t="str">
        <f t="shared" si="14"/>
        <v xml:space="preserve"> </v>
      </c>
      <c r="L65" s="197" t="str">
        <f t="shared" si="15"/>
        <v xml:space="preserve"> </v>
      </c>
      <c r="M65" s="95" t="str">
        <f t="shared" si="16"/>
        <v xml:space="preserve"> </v>
      </c>
      <c r="N65" s="96" t="str">
        <f t="shared" si="17"/>
        <v xml:space="preserve"> </v>
      </c>
      <c r="O65" s="198" t="str">
        <f t="shared" si="18"/>
        <v xml:space="preserve"> </v>
      </c>
      <c r="P65" s="197" t="str">
        <f t="shared" si="10"/>
        <v xml:space="preserve"> 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73</v>
      </c>
      <c r="B66" s="79">
        <v>0</v>
      </c>
      <c r="C66" s="5">
        <v>0</v>
      </c>
      <c r="D66" s="130">
        <f t="shared" si="11"/>
        <v>0</v>
      </c>
      <c r="E66" s="80">
        <v>0</v>
      </c>
      <c r="F66" s="5">
        <v>0</v>
      </c>
      <c r="G66" s="94">
        <f t="shared" si="12"/>
        <v>0</v>
      </c>
      <c r="H66" s="79">
        <v>0</v>
      </c>
      <c r="I66" s="5">
        <v>0</v>
      </c>
      <c r="J66" s="153">
        <f t="shared" si="13"/>
        <v>0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74</v>
      </c>
      <c r="B67" s="79">
        <v>0</v>
      </c>
      <c r="C67" s="5">
        <v>0</v>
      </c>
      <c r="D67" s="130">
        <f t="shared" si="11"/>
        <v>0</v>
      </c>
      <c r="E67" s="80">
        <v>1</v>
      </c>
      <c r="F67" s="5">
        <v>3</v>
      </c>
      <c r="G67" s="94">
        <f t="shared" si="12"/>
        <v>2.1186440677966101E-2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76</v>
      </c>
      <c r="B68" s="79">
        <v>0</v>
      </c>
      <c r="C68" s="5">
        <v>0</v>
      </c>
      <c r="D68" s="130">
        <f t="shared" si="11"/>
        <v>0</v>
      </c>
      <c r="E68" s="80">
        <v>0</v>
      </c>
      <c r="F68" s="5">
        <v>0</v>
      </c>
      <c r="G68" s="94">
        <f t="shared" si="12"/>
        <v>0</v>
      </c>
      <c r="H68" s="79">
        <v>0</v>
      </c>
      <c r="I68" s="5">
        <v>0</v>
      </c>
      <c r="J68" s="153">
        <f t="shared" si="13"/>
        <v>0</v>
      </c>
      <c r="K68" s="193" t="str">
        <f t="shared" si="14"/>
        <v xml:space="preserve"> </v>
      </c>
      <c r="L68" s="197" t="str">
        <f t="shared" si="15"/>
        <v xml:space="preserve"> </v>
      </c>
      <c r="M68" s="95" t="str">
        <f t="shared" si="16"/>
        <v xml:space="preserve"> </v>
      </c>
      <c r="N68" s="96" t="str">
        <f t="shared" si="17"/>
        <v xml:space="preserve"> </v>
      </c>
      <c r="O68" s="198" t="str">
        <f t="shared" si="18"/>
        <v xml:space="preserve"> </v>
      </c>
      <c r="P68" s="197" t="str">
        <f t="shared" si="10"/>
        <v xml:space="preserve"> 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77</v>
      </c>
      <c r="B69" s="79">
        <v>0</v>
      </c>
      <c r="C69" s="5">
        <v>0</v>
      </c>
      <c r="D69" s="130">
        <f t="shared" si="11"/>
        <v>0</v>
      </c>
      <c r="E69" s="80">
        <v>6</v>
      </c>
      <c r="F69" s="5">
        <v>10</v>
      </c>
      <c r="G69" s="94">
        <f t="shared" si="12"/>
        <v>7.0621468926553674E-2</v>
      </c>
      <c r="H69" s="79">
        <v>5</v>
      </c>
      <c r="I69" s="5">
        <v>5</v>
      </c>
      <c r="J69" s="153">
        <f t="shared" si="13"/>
        <v>6.189650903689032E-2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>
        <f t="shared" si="18"/>
        <v>120</v>
      </c>
      <c r="P69" s="197">
        <f t="shared" si="10"/>
        <v>200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80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3</v>
      </c>
      <c r="F70" s="5">
        <v>21</v>
      </c>
      <c r="G70" s="94">
        <f t="shared" ref="G70:G78" si="20">IF($F$83&lt;&gt;0,F70/$F$83*100,0)</f>
        <v>0.14830508474576271</v>
      </c>
      <c r="H70" s="79">
        <v>0</v>
      </c>
      <c r="I70" s="5">
        <v>0</v>
      </c>
      <c r="J70" s="153">
        <f t="shared" ref="J70:J78" si="21">IF($I$83&lt;&gt;0,I70/$I$83*100,0)</f>
        <v>0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 t="str">
        <f t="shared" si="18"/>
        <v xml:space="preserve"> </v>
      </c>
      <c r="P70" s="197" t="str">
        <f t="shared" si="10"/>
        <v xml:space="preserve"> 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81</v>
      </c>
      <c r="B71" s="79">
        <v>0</v>
      </c>
      <c r="C71" s="5">
        <v>0</v>
      </c>
      <c r="D71" s="130">
        <f t="shared" si="19"/>
        <v>0</v>
      </c>
      <c r="E71" s="80">
        <v>0</v>
      </c>
      <c r="F71" s="5">
        <v>0</v>
      </c>
      <c r="G71" s="94">
        <f t="shared" si="20"/>
        <v>0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83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0</v>
      </c>
      <c r="I72" s="5">
        <v>0</v>
      </c>
      <c r="J72" s="153">
        <f t="shared" si="21"/>
        <v>0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84</v>
      </c>
      <c r="B73" s="79">
        <v>0</v>
      </c>
      <c r="C73" s="5">
        <v>0</v>
      </c>
      <c r="D73" s="130">
        <f t="shared" si="19"/>
        <v>0</v>
      </c>
      <c r="E73" s="80">
        <v>0</v>
      </c>
      <c r="F73" s="5">
        <v>0</v>
      </c>
      <c r="G73" s="94">
        <f t="shared" si="20"/>
        <v>0</v>
      </c>
      <c r="H73" s="79">
        <v>0</v>
      </c>
      <c r="I73" s="5">
        <v>0</v>
      </c>
      <c r="J73" s="153">
        <f t="shared" si="21"/>
        <v>0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 t="str">
        <f t="shared" si="27"/>
        <v xml:space="preserve"> 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88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107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108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2</v>
      </c>
      <c r="I76" s="5">
        <v>4</v>
      </c>
      <c r="J76" s="153">
        <f t="shared" si="21"/>
        <v>4.9517207229512257E-2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47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0</v>
      </c>
      <c r="I77" s="5">
        <v>0</v>
      </c>
      <c r="J77" s="153">
        <f t="shared" si="21"/>
        <v>0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93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0</v>
      </c>
      <c r="I78" s="135">
        <v>0</v>
      </c>
      <c r="J78" s="130">
        <f t="shared" si="21"/>
        <v>0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94</v>
      </c>
      <c r="B79" s="142">
        <v>0</v>
      </c>
      <c r="C79" s="4">
        <v>0</v>
      </c>
      <c r="D79" s="130">
        <f t="shared" si="19"/>
        <v>0</v>
      </c>
      <c r="E79" s="147">
        <v>0</v>
      </c>
      <c r="F79" s="4">
        <v>0</v>
      </c>
      <c r="G79" s="94">
        <f t="shared" ref="G79:G80" si="28">IF($F$83&lt;&gt;0,F79/$F$83*100,0)</f>
        <v>0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97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2</v>
      </c>
      <c r="I80" s="138">
        <v>2</v>
      </c>
      <c r="J80" s="145">
        <f t="shared" si="29"/>
        <v>2.4758603614756129E-2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SUM(B6:B80)-B6</f>
        <v>3424</v>
      </c>
      <c r="C81" s="139">
        <f>SUM(C6:C80)-C6</f>
        <v>9099</v>
      </c>
      <c r="D81" s="169">
        <f t="shared" si="19"/>
        <v>76.410816257977828</v>
      </c>
      <c r="E81" s="150">
        <f>SUM(E6:E80)-E6</f>
        <v>3620</v>
      </c>
      <c r="F81" s="139">
        <f>SUM(F6:F80)-F6</f>
        <v>10559</v>
      </c>
      <c r="G81" s="170">
        <f>IF($F$83&lt;&gt;0,F81/$F$83*100,0)</f>
        <v>74.569209039548028</v>
      </c>
      <c r="H81" s="144">
        <f>SUM(H6:H80)-H6</f>
        <v>2226</v>
      </c>
      <c r="I81" s="139">
        <f>SUM(I6:I80)-I6</f>
        <v>6661</v>
      </c>
      <c r="J81" s="171">
        <f>IF($I$83&lt;&gt;0,I81/$I$83*100,0)</f>
        <v>82.458529338945283</v>
      </c>
      <c r="K81" s="155">
        <f t="shared" si="22"/>
        <v>94.585635359116026</v>
      </c>
      <c r="L81" s="140">
        <f t="shared" si="22"/>
        <v>86.172933042901789</v>
      </c>
      <c r="M81" s="154">
        <f t="shared" si="24"/>
        <v>153.81850853548966</v>
      </c>
      <c r="N81" s="156">
        <f t="shared" si="24"/>
        <v>136.60111094430266</v>
      </c>
      <c r="O81" s="155">
        <f t="shared" si="26"/>
        <v>162.62353998203054</v>
      </c>
      <c r="P81" s="140">
        <f t="shared" si="26"/>
        <v>158.51974178051344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B6</f>
        <v>635</v>
      </c>
      <c r="C82" s="173">
        <f>C6</f>
        <v>2809</v>
      </c>
      <c r="D82" s="174">
        <f t="shared" si="19"/>
        <v>23.589183742022172</v>
      </c>
      <c r="E82" s="151">
        <f>E6</f>
        <v>728</v>
      </c>
      <c r="F82" s="113">
        <f>F6</f>
        <v>3601</v>
      </c>
      <c r="G82" s="175">
        <f>IF($F$83&lt;&gt;0,F82/$F$83*100,0)</f>
        <v>25.430790960451976</v>
      </c>
      <c r="H82" s="172">
        <f>H6</f>
        <v>293</v>
      </c>
      <c r="I82" s="173">
        <f>I6</f>
        <v>1417</v>
      </c>
      <c r="J82" s="176">
        <f>IF($I$83&lt;&gt;0,I82/$I$83*100,0)</f>
        <v>17.541470661054717</v>
      </c>
      <c r="K82" s="97">
        <f t="shared" si="22"/>
        <v>87.22527472527473</v>
      </c>
      <c r="L82" s="98">
        <f t="shared" si="22"/>
        <v>78.00610941405165</v>
      </c>
      <c r="M82" s="99">
        <f t="shared" si="24"/>
        <v>216.7235494880546</v>
      </c>
      <c r="N82" s="121">
        <f t="shared" si="24"/>
        <v>198.23570924488357</v>
      </c>
      <c r="O82" s="97">
        <f t="shared" si="26"/>
        <v>248.46416382252562</v>
      </c>
      <c r="P82" s="98">
        <f t="shared" si="26"/>
        <v>254.12844036697248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4059</v>
      </c>
      <c r="C83" s="160">
        <f>C81+C82</f>
        <v>11908</v>
      </c>
      <c r="D83" s="161">
        <f>D81+D82</f>
        <v>100</v>
      </c>
      <c r="E83" s="162">
        <f>SUM(E81:E82)</f>
        <v>4348</v>
      </c>
      <c r="F83" s="160">
        <f>SUM(F81:F82)</f>
        <v>14160</v>
      </c>
      <c r="G83" s="163">
        <f>G81+G82</f>
        <v>100</v>
      </c>
      <c r="H83" s="159">
        <f>SUM(H81:H82)</f>
        <v>2519</v>
      </c>
      <c r="I83" s="160">
        <f>SUM(I81:I82)</f>
        <v>8078</v>
      </c>
      <c r="J83" s="161">
        <f>J81+J82</f>
        <v>100</v>
      </c>
      <c r="K83" s="165">
        <f t="shared" si="22"/>
        <v>93.353265869365217</v>
      </c>
      <c r="L83" s="166">
        <f t="shared" si="22"/>
        <v>84.096045197740111</v>
      </c>
      <c r="M83" s="167">
        <f t="shared" si="24"/>
        <v>161.13537117903931</v>
      </c>
      <c r="N83" s="164">
        <f t="shared" si="24"/>
        <v>147.41272592225798</v>
      </c>
      <c r="O83" s="165">
        <f t="shared" si="26"/>
        <v>172.60817784835251</v>
      </c>
      <c r="P83" s="166">
        <f t="shared" si="26"/>
        <v>175.29091359247337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034D70-8565-4025-ADB0-231A7A6942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22be194-551f-45fb-b3b7-e68d1d89e47e"/>
  </ds:schemaRefs>
</ds:datastoreItem>
</file>

<file path=customXml/itemProps3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2026-05-09T09:25:25Z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