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Z-Malinska-3\Documents\STATISTIKA\"/>
    </mc:Choice>
  </mc:AlternateContent>
  <xr:revisionPtr revIDLastSave="0" documentId="13_ncr:1_{7B69CA59-A0F2-4505-B343-EE54F7EF309C}" xr6:coauthVersionLast="47" xr6:coauthVersionMax="47" xr10:uidLastSave="{00000000-0000-0000-0000-000000000000}"/>
  <bookViews>
    <workbookView xWindow="-120" yWindow="-120" windowWidth="29040" windowHeight="15720" tabRatio="701" xr2:uid="{00000000-000D-0000-FFFF-FFFF00000000}"/>
  </bookViews>
  <sheets>
    <sheet name=" " sheetId="2" r:id="rId1"/>
    <sheet name="Po kapacitetima" sheetId="3" r:id="rId2"/>
    <sheet name="Po zemljama" sheetId="5" r:id="rId3"/>
  </sheets>
  <externalReferences>
    <externalReference r:id="rId4"/>
  </externalReferences>
  <definedNames>
    <definedName name="rng_troskovi20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2" i="5" l="1"/>
  <c r="I81" i="5"/>
  <c r="H82" i="5"/>
  <c r="H81" i="5"/>
  <c r="F82" i="5"/>
  <c r="F81" i="5"/>
  <c r="E82" i="5"/>
  <c r="E81" i="5"/>
  <c r="C82" i="5"/>
  <c r="C81" i="5"/>
  <c r="B82" i="5"/>
  <c r="B81" i="5"/>
  <c r="D39" i="3"/>
  <c r="I18" i="3"/>
  <c r="E18" i="3"/>
  <c r="E38" i="3"/>
  <c r="I37" i="3"/>
  <c r="H39" i="3"/>
  <c r="I36" i="3"/>
  <c r="E83" i="5" l="1"/>
  <c r="O82" i="5"/>
  <c r="M82" i="5"/>
  <c r="D27" i="3"/>
  <c r="H15" i="3"/>
  <c r="E26" i="3"/>
  <c r="M12" i="3"/>
  <c r="P12" i="3"/>
  <c r="O12" i="3"/>
  <c r="N12" i="3"/>
  <c r="L26" i="3"/>
  <c r="I83" i="5" l="1"/>
  <c r="J81" i="5" s="1"/>
  <c r="N82" i="5"/>
  <c r="P82" i="5"/>
  <c r="C83" i="5"/>
  <c r="D82" i="5" s="1"/>
  <c r="B83" i="5"/>
  <c r="K83" i="5" s="1"/>
  <c r="H83" i="5"/>
  <c r="O83" i="5" s="1"/>
  <c r="P81" i="5"/>
  <c r="F83" i="5"/>
  <c r="N81" i="5"/>
  <c r="K82" i="5"/>
  <c r="O81" i="5"/>
  <c r="L82" i="5"/>
  <c r="K81" i="5"/>
  <c r="L81" i="5"/>
  <c r="M81" i="5"/>
  <c r="I12" i="3"/>
  <c r="I14" i="3"/>
  <c r="E14" i="3"/>
  <c r="E12" i="3"/>
  <c r="E20" i="3"/>
  <c r="I20" i="3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15" i="5"/>
  <c r="O24" i="3"/>
  <c r="N24" i="3"/>
  <c r="M24" i="3"/>
  <c r="L15" i="3"/>
  <c r="L14" i="3"/>
  <c r="L13" i="3"/>
  <c r="E37" i="3"/>
  <c r="E25" i="3"/>
  <c r="G27" i="3"/>
  <c r="J82" i="5" l="1"/>
  <c r="J83" i="5" s="1"/>
  <c r="D81" i="5"/>
  <c r="D83" i="5" s="1"/>
  <c r="N83" i="5"/>
  <c r="M83" i="5"/>
  <c r="P83" i="5"/>
  <c r="G82" i="5"/>
  <c r="G81" i="5"/>
  <c r="L83" i="5"/>
  <c r="K6" i="5"/>
  <c r="L6" i="5"/>
  <c r="M6" i="5"/>
  <c r="N6" i="5"/>
  <c r="O6" i="5"/>
  <c r="P6" i="5"/>
  <c r="Q6" i="5"/>
  <c r="M7" i="5"/>
  <c r="N7" i="5"/>
  <c r="Q7" i="5"/>
  <c r="G83" i="5" l="1"/>
  <c r="J6" i="5" l="1"/>
  <c r="J7" i="5"/>
  <c r="I25" i="3"/>
  <c r="G6" i="5" l="1"/>
  <c r="G7" i="5"/>
  <c r="E6" i="3"/>
  <c r="Q14" i="5" l="1"/>
  <c r="Q13" i="5"/>
  <c r="Q12" i="5"/>
  <c r="Q11" i="5"/>
  <c r="Q10" i="5"/>
  <c r="Q9" i="5"/>
  <c r="Q8" i="5"/>
  <c r="Q5" i="5"/>
  <c r="D6" i="5" l="1"/>
  <c r="D7" i="5"/>
  <c r="R6" i="5" s="1"/>
  <c r="D19" i="5"/>
  <c r="D11" i="5" l="1"/>
  <c r="D14" i="5"/>
  <c r="D8" i="5"/>
  <c r="R7" i="5" s="1"/>
  <c r="M80" i="5"/>
  <c r="J79" i="5"/>
  <c r="J80" i="5"/>
  <c r="D79" i="5"/>
  <c r="D80" i="5"/>
  <c r="J8" i="5" l="1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D78" i="5"/>
  <c r="D9" i="5"/>
  <c r="D10" i="5"/>
  <c r="D12" i="5"/>
  <c r="D13" i="5"/>
  <c r="D15" i="5"/>
  <c r="D16" i="5"/>
  <c r="D17" i="5"/>
  <c r="D18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7" i="5"/>
  <c r="D76" i="5"/>
  <c r="D75" i="5"/>
  <c r="G21" i="3" l="1"/>
  <c r="E19" i="3"/>
  <c r="G39" i="5" l="1"/>
  <c r="G8" i="5"/>
  <c r="G38" i="5"/>
  <c r="G73" i="5"/>
  <c r="G41" i="5"/>
  <c r="G11" i="5"/>
  <c r="G75" i="5"/>
  <c r="G32" i="5"/>
  <c r="G15" i="5"/>
  <c r="G31" i="5"/>
  <c r="G69" i="5"/>
  <c r="G37" i="5"/>
  <c r="G67" i="5"/>
  <c r="G78" i="5"/>
  <c r="G34" i="5"/>
  <c r="G76" i="5"/>
  <c r="G14" i="5"/>
  <c r="G71" i="5"/>
  <c r="G74" i="5"/>
  <c r="G57" i="5"/>
  <c r="G25" i="5"/>
  <c r="G43" i="5"/>
  <c r="G58" i="5"/>
  <c r="G22" i="5"/>
  <c r="G64" i="5"/>
  <c r="G63" i="5"/>
  <c r="G66" i="5"/>
  <c r="G53" i="5"/>
  <c r="G21" i="5"/>
  <c r="G35" i="5"/>
  <c r="G54" i="5"/>
  <c r="G17" i="5"/>
  <c r="G48" i="5"/>
  <c r="G60" i="5"/>
  <c r="G44" i="5"/>
  <c r="G28" i="5"/>
  <c r="G9" i="5"/>
  <c r="G23" i="5"/>
  <c r="G49" i="5"/>
  <c r="G59" i="5"/>
  <c r="G27" i="5"/>
  <c r="G70" i="5"/>
  <c r="G50" i="5"/>
  <c r="G30" i="5"/>
  <c r="G12" i="5"/>
  <c r="G72" i="5"/>
  <c r="G56" i="5"/>
  <c r="G40" i="5"/>
  <c r="G24" i="5"/>
  <c r="G80" i="5"/>
  <c r="G79" i="5"/>
  <c r="G19" i="5"/>
  <c r="G55" i="5"/>
  <c r="G46" i="5"/>
  <c r="G65" i="5"/>
  <c r="G33" i="5"/>
  <c r="G16" i="5"/>
  <c r="G47" i="5"/>
  <c r="G13" i="5"/>
  <c r="G77" i="5"/>
  <c r="G61" i="5"/>
  <c r="G45" i="5"/>
  <c r="G29" i="5"/>
  <c r="G10" i="5"/>
  <c r="G51" i="5"/>
  <c r="G18" i="5"/>
  <c r="G62" i="5"/>
  <c r="G42" i="5"/>
  <c r="G26" i="5"/>
  <c r="G68" i="5"/>
  <c r="G52" i="5"/>
  <c r="G36" i="5"/>
  <c r="G20" i="5"/>
  <c r="N8" i="5"/>
  <c r="N9" i="5"/>
  <c r="N10" i="5"/>
  <c r="N11" i="5"/>
  <c r="N12" i="5"/>
  <c r="N13" i="5"/>
  <c r="N14" i="5"/>
  <c r="N15" i="5"/>
  <c r="M8" i="5"/>
  <c r="M9" i="5"/>
  <c r="M10" i="5"/>
  <c r="M11" i="5"/>
  <c r="M12" i="5"/>
  <c r="M13" i="5"/>
  <c r="M14" i="5"/>
  <c r="R5" i="5"/>
  <c r="R8" i="5"/>
  <c r="R9" i="5"/>
  <c r="R10" i="5"/>
  <c r="R11" i="5"/>
  <c r="R12" i="5"/>
  <c r="R13" i="5"/>
  <c r="R14" i="5"/>
  <c r="I38" i="3" l="1"/>
  <c r="I40" i="3" l="1"/>
  <c r="I39" i="3"/>
  <c r="E36" i="3"/>
  <c r="E40" i="3" s="1"/>
  <c r="H40" i="3" l="1"/>
  <c r="G40" i="3"/>
  <c r="D40" i="3"/>
  <c r="C40" i="3"/>
  <c r="G39" i="3"/>
  <c r="C39" i="3"/>
  <c r="G41" i="3"/>
  <c r="H32" i="3"/>
  <c r="H44" i="3" s="1"/>
  <c r="G32" i="3"/>
  <c r="G44" i="3" s="1"/>
  <c r="C32" i="3"/>
  <c r="C44" i="3" s="1"/>
  <c r="H31" i="3"/>
  <c r="H43" i="3" s="1"/>
  <c r="G31" i="3"/>
  <c r="G43" i="3" s="1"/>
  <c r="D31" i="3"/>
  <c r="D43" i="3" s="1"/>
  <c r="C31" i="3"/>
  <c r="C43" i="3" s="1"/>
  <c r="H30" i="3"/>
  <c r="G30" i="3"/>
  <c r="D30" i="3"/>
  <c r="D42" i="3" s="1"/>
  <c r="C30" i="3"/>
  <c r="C42" i="3" s="1"/>
  <c r="H28" i="3"/>
  <c r="G28" i="3"/>
  <c r="D28" i="3"/>
  <c r="C28" i="3"/>
  <c r="H27" i="3"/>
  <c r="C27" i="3"/>
  <c r="I26" i="3"/>
  <c r="N25" i="3"/>
  <c r="P14" i="3"/>
  <c r="I24" i="3"/>
  <c r="E24" i="3"/>
  <c r="H22" i="3"/>
  <c r="G22" i="3"/>
  <c r="D22" i="3"/>
  <c r="C22" i="3"/>
  <c r="H21" i="3"/>
  <c r="D21" i="3"/>
  <c r="C21" i="3"/>
  <c r="O26" i="3"/>
  <c r="O15" i="3"/>
  <c r="I19" i="3"/>
  <c r="N26" i="3" s="1"/>
  <c r="O14" i="3"/>
  <c r="M26" i="3"/>
  <c r="H16" i="3"/>
  <c r="G16" i="3"/>
  <c r="C16" i="3"/>
  <c r="G15" i="3"/>
  <c r="D15" i="3"/>
  <c r="C15" i="3"/>
  <c r="O27" i="3"/>
  <c r="I13" i="3"/>
  <c r="N27" i="3" s="1"/>
  <c r="E13" i="3"/>
  <c r="N14" i="3" s="1"/>
  <c r="N13" i="3"/>
  <c r="H10" i="3"/>
  <c r="G10" i="3"/>
  <c r="D10" i="3"/>
  <c r="C10" i="3"/>
  <c r="H9" i="3"/>
  <c r="G9" i="3"/>
  <c r="D9" i="3"/>
  <c r="C9" i="3"/>
  <c r="I8" i="3"/>
  <c r="E8" i="3"/>
  <c r="I7" i="3"/>
  <c r="N28" i="3" s="1"/>
  <c r="E7" i="3"/>
  <c r="M14" i="3" s="1"/>
  <c r="I6" i="3"/>
  <c r="H42" i="3" l="1"/>
  <c r="H46" i="3" s="1"/>
  <c r="I30" i="3"/>
  <c r="G35" i="3" s="1"/>
  <c r="M28" i="3"/>
  <c r="O28" i="3"/>
  <c r="M15" i="3"/>
  <c r="P15" i="3"/>
  <c r="N15" i="3"/>
  <c r="E42" i="3"/>
  <c r="I28" i="3"/>
  <c r="I27" i="3"/>
  <c r="O25" i="3"/>
  <c r="G29" i="3"/>
  <c r="M25" i="3"/>
  <c r="C29" i="3"/>
  <c r="P13" i="3"/>
  <c r="D23" i="3"/>
  <c r="O13" i="3"/>
  <c r="G17" i="3"/>
  <c r="M27" i="3"/>
  <c r="D11" i="3"/>
  <c r="M13" i="3"/>
  <c r="E16" i="3"/>
  <c r="G34" i="3"/>
  <c r="I9" i="3"/>
  <c r="G33" i="3"/>
  <c r="E21" i="3"/>
  <c r="I31" i="3"/>
  <c r="I21" i="3"/>
  <c r="H29" i="3"/>
  <c r="E9" i="3"/>
  <c r="I32" i="3"/>
  <c r="E31" i="3"/>
  <c r="H17" i="3"/>
  <c r="C34" i="3"/>
  <c r="H41" i="3"/>
  <c r="I41" i="3" s="1"/>
  <c r="H34" i="3"/>
  <c r="C46" i="3"/>
  <c r="C45" i="3"/>
  <c r="E43" i="3"/>
  <c r="F37" i="3" s="1"/>
  <c r="D45" i="3"/>
  <c r="I43" i="3"/>
  <c r="J13" i="3" s="1"/>
  <c r="I44" i="3"/>
  <c r="E32" i="3"/>
  <c r="C41" i="3"/>
  <c r="I10" i="3"/>
  <c r="G11" i="3"/>
  <c r="I15" i="3"/>
  <c r="D17" i="3"/>
  <c r="I22" i="3"/>
  <c r="G23" i="3"/>
  <c r="D29" i="3"/>
  <c r="D41" i="3"/>
  <c r="C17" i="3"/>
  <c r="E28" i="3"/>
  <c r="E30" i="3"/>
  <c r="D35" i="3" s="1"/>
  <c r="C11" i="3"/>
  <c r="H11" i="3"/>
  <c r="E15" i="3"/>
  <c r="E22" i="3"/>
  <c r="C23" i="3"/>
  <c r="H23" i="3"/>
  <c r="E27" i="3"/>
  <c r="C33" i="3"/>
  <c r="H33" i="3"/>
  <c r="E39" i="3"/>
  <c r="G42" i="3"/>
  <c r="E10" i="3"/>
  <c r="I16" i="3"/>
  <c r="D33" i="3"/>
  <c r="H45" i="3" l="1"/>
  <c r="H35" i="3"/>
  <c r="I35" i="3" s="1"/>
  <c r="I29" i="3"/>
  <c r="J14" i="3"/>
  <c r="J8" i="3"/>
  <c r="E41" i="3"/>
  <c r="F6" i="3"/>
  <c r="E23" i="3"/>
  <c r="I17" i="3"/>
  <c r="E29" i="3"/>
  <c r="E11" i="3"/>
  <c r="J26" i="3"/>
  <c r="J38" i="3"/>
  <c r="F12" i="3"/>
  <c r="D47" i="3"/>
  <c r="F36" i="3"/>
  <c r="F18" i="3"/>
  <c r="F7" i="3"/>
  <c r="E17" i="3"/>
  <c r="F24" i="3"/>
  <c r="J7" i="3"/>
  <c r="C47" i="3"/>
  <c r="E34" i="3"/>
  <c r="E33" i="3"/>
  <c r="I23" i="3"/>
  <c r="F13" i="3"/>
  <c r="J19" i="3"/>
  <c r="J25" i="3"/>
  <c r="J37" i="3"/>
  <c r="F25" i="3"/>
  <c r="C35" i="3"/>
  <c r="E35" i="3" s="1"/>
  <c r="I33" i="3"/>
  <c r="I34" i="3"/>
  <c r="F19" i="3"/>
  <c r="J20" i="3"/>
  <c r="G46" i="3"/>
  <c r="G45" i="3"/>
  <c r="I42" i="3"/>
  <c r="G47" i="3" s="1"/>
  <c r="I11" i="3"/>
  <c r="E45" i="3"/>
  <c r="J31" i="3" l="1"/>
  <c r="F31" i="3"/>
  <c r="F43" i="3" s="1"/>
  <c r="E47" i="3"/>
  <c r="F42" i="3"/>
  <c r="J43" i="3"/>
  <c r="F30" i="3"/>
  <c r="J32" i="3"/>
  <c r="J44" i="3" s="1"/>
  <c r="I45" i="3"/>
  <c r="I46" i="3"/>
  <c r="J6" i="3"/>
  <c r="M37" i="3" s="1"/>
  <c r="J18" i="3"/>
  <c r="M39" i="3" s="1"/>
  <c r="J12" i="3"/>
  <c r="M38" i="3" s="1"/>
  <c r="J24" i="3"/>
  <c r="M40" i="3" s="1"/>
  <c r="J36" i="3"/>
  <c r="M41" i="3" s="1"/>
  <c r="H47" i="3"/>
  <c r="I47" i="3" s="1"/>
  <c r="J42" i="3" l="1"/>
  <c r="J30" i="3"/>
  <c r="D32" i="3" l="1"/>
  <c r="D44" i="3" s="1"/>
  <c r="D16" i="3"/>
  <c r="D34" i="3" l="1"/>
  <c r="D46" i="3"/>
  <c r="E44" i="3"/>
  <c r="E46" i="3" l="1"/>
  <c r="F20" i="3"/>
  <c r="F14" i="3"/>
  <c r="F26" i="3"/>
  <c r="F8" i="3"/>
  <c r="F38" i="3"/>
  <c r="F32" i="3" l="1"/>
  <c r="F44" i="3" s="1"/>
</calcChain>
</file>

<file path=xl/sharedStrings.xml><?xml version="1.0" encoding="utf-8"?>
<sst xmlns="http://schemas.openxmlformats.org/spreadsheetml/2006/main" count="174" uniqueCount="110">
  <si>
    <t>Izvještaj sastavila: Eva Kraljić</t>
  </si>
  <si>
    <t>VRSTA SMJEŠTAJA</t>
  </si>
  <si>
    <t>DOLASCI</t>
  </si>
  <si>
    <t>NOĆENJA</t>
  </si>
  <si>
    <t>DOMAĆI</t>
  </si>
  <si>
    <t>STRANI</t>
  </si>
  <si>
    <t>UKUPNO</t>
  </si>
  <si>
    <t>%</t>
  </si>
  <si>
    <t>HOTELI</t>
  </si>
  <si>
    <t>OBJEKTI U DOMAĆINSTVU</t>
  </si>
  <si>
    <t>OSTALI UGOSTITELJSKI OBJEKTI ZA SMJEŠTAJ</t>
  </si>
  <si>
    <t>KAMPOVI</t>
  </si>
  <si>
    <t>KOMERCIJALNI UKUPNO</t>
  </si>
  <si>
    <t>NEKOMERCIJALNI SMJEŠTAJ</t>
  </si>
  <si>
    <t>dolasci</t>
  </si>
  <si>
    <t>noćenja</t>
  </si>
  <si>
    <t xml:space="preserve"> % noćenja</t>
  </si>
  <si>
    <t>Sveukupno</t>
  </si>
  <si>
    <t xml:space="preserve">SVEUKUPNO </t>
  </si>
  <si>
    <t>KOMERCIJALNI PROMET</t>
  </si>
  <si>
    <t>SVEUKUPNI PROMET</t>
  </si>
  <si>
    <t>NEKOMERCIALNI SMJEŠTAJ</t>
  </si>
  <si>
    <t>DRŽAVA</t>
  </si>
  <si>
    <t>Ukupno strani</t>
  </si>
  <si>
    <t>Ukupno domaći</t>
  </si>
  <si>
    <t>2024.</t>
  </si>
  <si>
    <t>KAMP</t>
  </si>
  <si>
    <t>2025.</t>
  </si>
  <si>
    <t>INDEKS 25/24</t>
  </si>
  <si>
    <t>2026.</t>
  </si>
  <si>
    <t>INDEKS 26/25</t>
  </si>
  <si>
    <t>INDEKS 26/24</t>
  </si>
  <si>
    <t>Njemačka</t>
  </si>
  <si>
    <t>Austrija</t>
  </si>
  <si>
    <t>Slovenija</t>
  </si>
  <si>
    <t>Hrvatska</t>
  </si>
  <si>
    <t>Italija</t>
  </si>
  <si>
    <t>Mađarska</t>
  </si>
  <si>
    <t>Poljska</t>
  </si>
  <si>
    <t>Slovačka</t>
  </si>
  <si>
    <t>Švicarska</t>
  </si>
  <si>
    <t>Ukrajina</t>
  </si>
  <si>
    <t>Češka</t>
  </si>
  <si>
    <t>Bosna i Hercegovina</t>
  </si>
  <si>
    <t>Ujedinjena Kraljevina</t>
  </si>
  <si>
    <t>Srbija</t>
  </si>
  <si>
    <t>Ostale azijske zemlje</t>
  </si>
  <si>
    <t>Rumunjska</t>
  </si>
  <si>
    <t>Francuska</t>
  </si>
  <si>
    <t>Nizozemska</t>
  </si>
  <si>
    <t>SAD</t>
  </si>
  <si>
    <t>Indija</t>
  </si>
  <si>
    <t>Litva</t>
  </si>
  <si>
    <t>Belgija</t>
  </si>
  <si>
    <t>Ostale afričke zemlje</t>
  </si>
  <si>
    <t>Kina</t>
  </si>
  <si>
    <t>Ostale europske zemlje</t>
  </si>
  <si>
    <t>Makedonija</t>
  </si>
  <si>
    <t>Kanada</t>
  </si>
  <si>
    <t>Kosovo</t>
  </si>
  <si>
    <t>Rusija</t>
  </si>
  <si>
    <t>Španjolska</t>
  </si>
  <si>
    <t>Australija</t>
  </si>
  <si>
    <t>Bugarska</t>
  </si>
  <si>
    <t>Švedska</t>
  </si>
  <si>
    <t>Portugal</t>
  </si>
  <si>
    <t>Malta</t>
  </si>
  <si>
    <t>Letonija</t>
  </si>
  <si>
    <t>Ostale zemlje Južne i Srednje Amerike</t>
  </si>
  <si>
    <t>Irska</t>
  </si>
  <si>
    <t>Turska</t>
  </si>
  <si>
    <t>Norveška</t>
  </si>
  <si>
    <t>Luksemburg</t>
  </si>
  <si>
    <t>Brazil</t>
  </si>
  <si>
    <t>Kazahstan</t>
  </si>
  <si>
    <t>Novi Zeland</t>
  </si>
  <si>
    <t>Koreja, Republika</t>
  </si>
  <si>
    <t>Argentina</t>
  </si>
  <si>
    <t>Izrael</t>
  </si>
  <si>
    <t>Cipar</t>
  </si>
  <si>
    <t>Grčka</t>
  </si>
  <si>
    <t>Lihtenštajn</t>
  </si>
  <si>
    <t>Finska</t>
  </si>
  <si>
    <t>Maroko</t>
  </si>
  <si>
    <t>Tunis</t>
  </si>
  <si>
    <t>Bjelorusija</t>
  </si>
  <si>
    <t>Crna Gora</t>
  </si>
  <si>
    <t>Danska</t>
  </si>
  <si>
    <t>Japan</t>
  </si>
  <si>
    <t>Ostale zemlje Sjeverne Amerike</t>
  </si>
  <si>
    <t>Albanija</t>
  </si>
  <si>
    <t>Čile</t>
  </si>
  <si>
    <t>Estonija</t>
  </si>
  <si>
    <t>Hong Kong, Kina</t>
  </si>
  <si>
    <t>Indonezija</t>
  </si>
  <si>
    <t>Island</t>
  </si>
  <si>
    <t>Jordan</t>
  </si>
  <si>
    <t>Južnoafrička Republika</t>
  </si>
  <si>
    <t>Katar</t>
  </si>
  <si>
    <t>Kuvajt</t>
  </si>
  <si>
    <t>Makao, Kina</t>
  </si>
  <si>
    <t>Meksiko</t>
  </si>
  <si>
    <t>Oman</t>
  </si>
  <si>
    <t>Ostale zemlje Oceanije</t>
  </si>
  <si>
    <t>Tajland</t>
  </si>
  <si>
    <t>Tajvan, Kina</t>
  </si>
  <si>
    <t>Ujedinjeni Arapski Emirati</t>
  </si>
  <si>
    <t>IZVJEŠTAJ PO KAPACITETIMA I-VI/2026</t>
  </si>
  <si>
    <t>TURISTIČKI PROMET PO ZEMLJAMA  I-VI/2026</t>
  </si>
  <si>
    <t>Službena statistika TZO Malinska-Dubašnica,                                                                                                                                                                               po kapacitetima i zemljama, prema podacima                                                                                                                                                                                                iz sustava eVisitor na dan 11.7.2026.                                                                                                                                                                                                                                                                                                                                                                      siječanj - lipanj,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</si>
</sst>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n&quot;;\-#,##0\ &quot;kn&quot;"/>
    <numFmt numFmtId="42" formatCode="_-* #,##0\ &quot;kn&quot;_-;\-* #,##0\ &quot;kn&quot;_-;_-* &quot;-&quot;\ &quot;kn&quot;_-;_-@_-"/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#,##0.00\ _k_n"/>
  </numFmts>
  <fonts count="59" x14ac:knownFonts="1"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rgb="FF0B744D"/>
      <name val="Calibri"/>
      <family val="2"/>
      <scheme val="minor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4"/>
      <color theme="1"/>
      <name val="Calibri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</font>
    <font>
      <sz val="10"/>
      <name val="Tahoma"/>
      <family val="2"/>
      <charset val="238"/>
    </font>
    <font>
      <sz val="10"/>
      <name val="Tahoma"/>
    </font>
  </fonts>
  <fills count="40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/>
      <bottom style="thin">
        <color theme="9" tint="0.39991454817346722"/>
      </bottom>
      <diagonal/>
    </border>
    <border>
      <left/>
      <right style="thin">
        <color theme="9" tint="0.39991454817346722"/>
      </right>
      <top/>
      <bottom style="thin">
        <color theme="9" tint="0.3999145481734672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9">
    <xf numFmtId="0" fontId="0" fillId="0" borderId="0"/>
    <xf numFmtId="0" fontId="4" fillId="0" borderId="0" applyFill="0" applyBorder="0">
      <alignment wrapText="1"/>
    </xf>
    <xf numFmtId="0" fontId="6" fillId="2" borderId="0" applyNumberFormat="0" applyProtection="0">
      <alignment horizontal="left" wrapText="1" indent="4"/>
    </xf>
    <xf numFmtId="0" fontId="4" fillId="2" borderId="0" applyNumberFormat="0" applyProtection="0">
      <alignment horizontal="left" wrapText="1" indent="4"/>
    </xf>
    <xf numFmtId="0" fontId="7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5" fontId="14" fillId="0" borderId="0" applyFont="0" applyFill="0" applyBorder="0" applyAlignment="0" applyProtection="0"/>
    <xf numFmtId="16" fontId="9" fillId="0" borderId="0" applyFont="0" applyFill="0" applyBorder="0" applyAlignment="0">
      <alignment horizontal="left"/>
    </xf>
    <xf numFmtId="0" fontId="8" fillId="5" borderId="0" applyNumberFormat="0" applyBorder="0" applyAlignment="0" applyProtection="0"/>
    <xf numFmtId="0" fontId="3" fillId="6" borderId="3" applyNumberFormat="0" applyAlignment="0" applyProtection="0"/>
    <xf numFmtId="0" fontId="14" fillId="3" borderId="4" applyNumberFormat="0" applyFont="0" applyFill="0" applyAlignment="0"/>
    <xf numFmtId="0" fontId="14" fillId="3" borderId="5" applyNumberFormat="0" applyFont="0" applyFill="0" applyAlignment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7" applyNumberFormat="0" applyAlignment="0" applyProtection="0"/>
    <xf numFmtId="0" fontId="22" fillId="11" borderId="8" applyNumberFormat="0" applyAlignment="0" applyProtection="0"/>
    <xf numFmtId="0" fontId="23" fillId="11" borderId="7" applyNumberFormat="0" applyAlignment="0" applyProtection="0"/>
    <xf numFmtId="0" fontId="24" fillId="0" borderId="9" applyNumberFormat="0" applyFill="0" applyAlignment="0" applyProtection="0"/>
    <xf numFmtId="0" fontId="25" fillId="12" borderId="10" applyNumberFormat="0" applyAlignment="0" applyProtection="0"/>
    <xf numFmtId="0" fontId="26" fillId="0" borderId="0" applyNumberFormat="0" applyFill="0" applyBorder="0" applyAlignment="0" applyProtection="0"/>
    <xf numFmtId="0" fontId="14" fillId="13" borderId="1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4" borderId="0" applyNumberFormat="0" applyBorder="0" applyAlignment="0" applyProtection="0"/>
    <xf numFmtId="0" fontId="2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0" fillId="0" borderId="0"/>
    <xf numFmtId="0" fontId="57" fillId="0" borderId="0"/>
    <xf numFmtId="0" fontId="58" fillId="0" borderId="0"/>
  </cellStyleXfs>
  <cellXfs count="283">
    <xf numFmtId="0" fontId="0" fillId="0" borderId="0" xfId="0"/>
    <xf numFmtId="0" fontId="5" fillId="0" borderId="0" xfId="0" applyFont="1"/>
    <xf numFmtId="0" fontId="7" fillId="0" borderId="0" xfId="4"/>
    <xf numFmtId="0" fontId="13" fillId="0" borderId="0" xfId="0" applyFont="1"/>
    <xf numFmtId="0" fontId="0" fillId="0" borderId="30" xfId="0" applyBorder="1"/>
    <xf numFmtId="3" fontId="0" fillId="0" borderId="30" xfId="0" applyNumberFormat="1" applyBorder="1"/>
    <xf numFmtId="4" fontId="0" fillId="0" borderId="31" xfId="0" applyNumberFormat="1" applyBorder="1"/>
    <xf numFmtId="166" fontId="0" fillId="0" borderId="30" xfId="0" applyNumberFormat="1" applyBorder="1"/>
    <xf numFmtId="166" fontId="0" fillId="0" borderId="35" xfId="0" applyNumberFormat="1" applyBorder="1"/>
    <xf numFmtId="4" fontId="0" fillId="0" borderId="30" xfId="0" applyNumberFormat="1" applyBorder="1"/>
    <xf numFmtId="4" fontId="0" fillId="0" borderId="38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4" fontId="0" fillId="0" borderId="35" xfId="0" applyNumberFormat="1" applyBorder="1"/>
    <xf numFmtId="4" fontId="0" fillId="0" borderId="42" xfId="0" applyNumberFormat="1" applyBorder="1"/>
    <xf numFmtId="4" fontId="0" fillId="0" borderId="43" xfId="0" applyNumberFormat="1" applyBorder="1"/>
    <xf numFmtId="4" fontId="0" fillId="0" borderId="44" xfId="0" applyNumberFormat="1" applyBorder="1"/>
    <xf numFmtId="0" fontId="33" fillId="0" borderId="42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0" fontId="33" fillId="0" borderId="49" xfId="0" applyFont="1" applyBorder="1" applyAlignment="1">
      <alignment horizontal="center"/>
    </xf>
    <xf numFmtId="4" fontId="33" fillId="0" borderId="44" xfId="0" applyNumberFormat="1" applyFont="1" applyBorder="1" applyAlignment="1">
      <alignment horizontal="center" wrapText="1"/>
    </xf>
    <xf numFmtId="0" fontId="33" fillId="0" borderId="44" xfId="0" applyFont="1" applyBorder="1" applyAlignment="1">
      <alignment horizontal="center"/>
    </xf>
    <xf numFmtId="3" fontId="41" fillId="0" borderId="30" xfId="0" applyNumberFormat="1" applyFont="1" applyBorder="1"/>
    <xf numFmtId="4" fontId="41" fillId="0" borderId="31" xfId="0" applyNumberFormat="1" applyFont="1" applyBorder="1"/>
    <xf numFmtId="4" fontId="41" fillId="0" borderId="30" xfId="0" applyNumberFormat="1" applyFont="1" applyBorder="1"/>
    <xf numFmtId="4" fontId="41" fillId="0" borderId="35" xfId="0" applyNumberFormat="1" applyFont="1" applyBorder="1"/>
    <xf numFmtId="4" fontId="41" fillId="0" borderId="44" xfId="0" applyNumberFormat="1" applyFont="1" applyBorder="1"/>
    <xf numFmtId="3" fontId="33" fillId="37" borderId="25" xfId="0" applyNumberFormat="1" applyFont="1" applyFill="1" applyBorder="1"/>
    <xf numFmtId="4" fontId="33" fillId="37" borderId="26" xfId="0" applyNumberFormat="1" applyFont="1" applyFill="1" applyBorder="1"/>
    <xf numFmtId="0" fontId="33" fillId="37" borderId="47" xfId="0" applyFont="1" applyFill="1" applyBorder="1"/>
    <xf numFmtId="3" fontId="33" fillId="37" borderId="47" xfId="0" applyNumberFormat="1" applyFont="1" applyFill="1" applyBorder="1"/>
    <xf numFmtId="4" fontId="33" fillId="37" borderId="48" xfId="0" applyNumberFormat="1" applyFont="1" applyFill="1" applyBorder="1"/>
    <xf numFmtId="3" fontId="0" fillId="36" borderId="30" xfId="0" applyNumberFormat="1" applyFill="1" applyBorder="1"/>
    <xf numFmtId="4" fontId="0" fillId="36" borderId="31" xfId="0" applyNumberFormat="1" applyFill="1" applyBorder="1"/>
    <xf numFmtId="4" fontId="0" fillId="36" borderId="30" xfId="0" applyNumberFormat="1" applyFill="1" applyBorder="1"/>
    <xf numFmtId="4" fontId="0" fillId="36" borderId="35" xfId="0" applyNumberFormat="1" applyFill="1" applyBorder="1"/>
    <xf numFmtId="4" fontId="0" fillId="36" borderId="43" xfId="0" applyNumberFormat="1" applyFill="1" applyBorder="1"/>
    <xf numFmtId="4" fontId="0" fillId="36" borderId="44" xfId="0" applyNumberFormat="1" applyFill="1" applyBorder="1"/>
    <xf numFmtId="4" fontId="0" fillId="36" borderId="42" xfId="0" applyNumberFormat="1" applyFill="1" applyBorder="1"/>
    <xf numFmtId="4" fontId="0" fillId="38" borderId="31" xfId="0" applyNumberFormat="1" applyFill="1" applyBorder="1"/>
    <xf numFmtId="166" fontId="0" fillId="38" borderId="29" xfId="0" applyNumberFormat="1" applyFill="1" applyBorder="1"/>
    <xf numFmtId="166" fontId="0" fillId="38" borderId="31" xfId="0" applyNumberFormat="1" applyFill="1" applyBorder="1"/>
    <xf numFmtId="3" fontId="41" fillId="37" borderId="30" xfId="0" applyNumberFormat="1" applyFont="1" applyFill="1" applyBorder="1"/>
    <xf numFmtId="4" fontId="41" fillId="37" borderId="31" xfId="0" applyNumberFormat="1" applyFont="1" applyFill="1" applyBorder="1"/>
    <xf numFmtId="4" fontId="41" fillId="37" borderId="30" xfId="0" applyNumberFormat="1" applyFont="1" applyFill="1" applyBorder="1"/>
    <xf numFmtId="4" fontId="41" fillId="37" borderId="35" xfId="0" applyNumberFormat="1" applyFont="1" applyFill="1" applyBorder="1"/>
    <xf numFmtId="4" fontId="41" fillId="0" borderId="43" xfId="0" applyNumberFormat="1" applyFont="1" applyBorder="1"/>
    <xf numFmtId="4" fontId="41" fillId="0" borderId="42" xfId="0" applyNumberFormat="1" applyFont="1" applyBorder="1"/>
    <xf numFmtId="4" fontId="41" fillId="37" borderId="43" xfId="0" applyNumberFormat="1" applyFont="1" applyFill="1" applyBorder="1"/>
    <xf numFmtId="4" fontId="41" fillId="37" borderId="44" xfId="0" applyNumberFormat="1" applyFont="1" applyFill="1" applyBorder="1"/>
    <xf numFmtId="4" fontId="41" fillId="37" borderId="42" xfId="0" applyNumberFormat="1" applyFont="1" applyFill="1" applyBorder="1"/>
    <xf numFmtId="3" fontId="33" fillId="36" borderId="47" xfId="0" applyNumberFormat="1" applyFont="1" applyFill="1" applyBorder="1"/>
    <xf numFmtId="4" fontId="33" fillId="36" borderId="48" xfId="0" applyNumberFormat="1" applyFont="1" applyFill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33" fillId="0" borderId="18" xfId="0" applyFont="1" applyBorder="1" applyAlignment="1">
      <alignment vertical="center"/>
    </xf>
    <xf numFmtId="0" fontId="33" fillId="0" borderId="19" xfId="0" applyFont="1" applyBorder="1" applyAlignment="1">
      <alignment vertical="center"/>
    </xf>
    <xf numFmtId="0" fontId="33" fillId="0" borderId="20" xfId="0" applyFont="1" applyBorder="1" applyAlignment="1">
      <alignment vertical="center"/>
    </xf>
    <xf numFmtId="0" fontId="33" fillId="0" borderId="16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17" xfId="0" applyFont="1" applyBorder="1" applyAlignment="1">
      <alignment vertical="center"/>
    </xf>
    <xf numFmtId="4" fontId="33" fillId="37" borderId="28" xfId="0" applyNumberFormat="1" applyFont="1" applyFill="1" applyBorder="1"/>
    <xf numFmtId="4" fontId="0" fillId="0" borderId="34" xfId="0" applyNumberFormat="1" applyBorder="1"/>
    <xf numFmtId="4" fontId="0" fillId="0" borderId="41" xfId="0" applyNumberFormat="1" applyBorder="1"/>
    <xf numFmtId="4" fontId="33" fillId="37" borderId="45" xfId="0" applyNumberFormat="1" applyFont="1" applyFill="1" applyBorder="1"/>
    <xf numFmtId="4" fontId="0" fillId="0" borderId="37" xfId="0" applyNumberFormat="1" applyBorder="1"/>
    <xf numFmtId="4" fontId="41" fillId="37" borderId="34" xfId="0" applyNumberFormat="1" applyFont="1" applyFill="1" applyBorder="1"/>
    <xf numFmtId="3" fontId="33" fillId="36" borderId="46" xfId="0" applyNumberFormat="1" applyFont="1" applyFill="1" applyBorder="1"/>
    <xf numFmtId="3" fontId="0" fillId="36" borderId="35" xfId="0" applyNumberFormat="1" applyFill="1" applyBorder="1"/>
    <xf numFmtId="3" fontId="33" fillId="37" borderId="32" xfId="0" applyNumberFormat="1" applyFont="1" applyFill="1" applyBorder="1"/>
    <xf numFmtId="3" fontId="41" fillId="0" borderId="35" xfId="0" applyNumberFormat="1" applyFont="1" applyBorder="1"/>
    <xf numFmtId="3" fontId="41" fillId="37" borderId="35" xfId="0" applyNumberFormat="1" applyFont="1" applyFill="1" applyBorder="1"/>
    <xf numFmtId="3" fontId="33" fillId="37" borderId="46" xfId="0" applyNumberFormat="1" applyFont="1" applyFill="1" applyBorder="1"/>
    <xf numFmtId="3" fontId="0" fillId="0" borderId="35" xfId="0" applyNumberFormat="1" applyBorder="1"/>
    <xf numFmtId="3" fontId="0" fillId="0" borderId="29" xfId="0" applyNumberFormat="1" applyBorder="1"/>
    <xf numFmtId="0" fontId="3" fillId="0" borderId="0" xfId="0" applyFont="1"/>
    <xf numFmtId="4" fontId="5" fillId="0" borderId="0" xfId="0" applyNumberFormat="1" applyFont="1"/>
    <xf numFmtId="0" fontId="9" fillId="0" borderId="0" xfId="4" applyFont="1"/>
    <xf numFmtId="0" fontId="9" fillId="0" borderId="0" xfId="0" applyFont="1"/>
    <xf numFmtId="0" fontId="9" fillId="35" borderId="0" xfId="4" applyFont="1" applyFill="1"/>
    <xf numFmtId="0" fontId="9" fillId="35" borderId="0" xfId="0" applyFont="1" applyFill="1"/>
    <xf numFmtId="0" fontId="3" fillId="0" borderId="14" xfId="0" applyFont="1" applyBorder="1"/>
    <xf numFmtId="0" fontId="40" fillId="0" borderId="18" xfId="0" applyFont="1" applyBorder="1" applyAlignment="1">
      <alignment vertical="center"/>
    </xf>
    <xf numFmtId="0" fontId="40" fillId="0" borderId="19" xfId="0" applyFont="1" applyBorder="1" applyAlignment="1">
      <alignment vertical="center"/>
    </xf>
    <xf numFmtId="0" fontId="40" fillId="0" borderId="20" xfId="0" applyFont="1" applyBorder="1" applyAlignment="1">
      <alignment vertical="center"/>
    </xf>
    <xf numFmtId="0" fontId="43" fillId="0" borderId="0" xfId="0" applyFont="1"/>
    <xf numFmtId="3" fontId="3" fillId="0" borderId="0" xfId="0" applyNumberFormat="1" applyFont="1"/>
    <xf numFmtId="3" fontId="5" fillId="0" borderId="0" xfId="0" applyNumberFormat="1" applyFont="1"/>
    <xf numFmtId="4" fontId="0" fillId="35" borderId="31" xfId="0" applyNumberFormat="1" applyFill="1" applyBorder="1"/>
    <xf numFmtId="166" fontId="0" fillId="35" borderId="29" xfId="0" applyNumberFormat="1" applyFill="1" applyBorder="1"/>
    <xf numFmtId="166" fontId="0" fillId="35" borderId="31" xfId="0" applyNumberFormat="1" applyFill="1" applyBorder="1"/>
    <xf numFmtId="166" fontId="44" fillId="36" borderId="29" xfId="0" applyNumberFormat="1" applyFont="1" applyFill="1" applyBorder="1"/>
    <xf numFmtId="166" fontId="44" fillId="36" borderId="31" xfId="0" applyNumberFormat="1" applyFont="1" applyFill="1" applyBorder="1"/>
    <xf numFmtId="166" fontId="44" fillId="36" borderId="35" xfId="0" applyNumberFormat="1" applyFont="1" applyFill="1" applyBorder="1"/>
    <xf numFmtId="0" fontId="0" fillId="0" borderId="14" xfId="0" applyBorder="1"/>
    <xf numFmtId="4" fontId="0" fillId="0" borderId="0" xfId="0" applyNumberFormat="1"/>
    <xf numFmtId="0" fontId="0" fillId="0" borderId="17" xfId="0" applyBorder="1"/>
    <xf numFmtId="0" fontId="0" fillId="0" borderId="19" xfId="0" applyBorder="1"/>
    <xf numFmtId="0" fontId="0" fillId="0" borderId="20" xfId="0" applyBorder="1"/>
    <xf numFmtId="4" fontId="0" fillId="0" borderId="19" xfId="0" applyNumberFormat="1" applyBorder="1"/>
    <xf numFmtId="0" fontId="0" fillId="35" borderId="0" xfId="0" applyFill="1"/>
    <xf numFmtId="0" fontId="0" fillId="0" borderId="15" xfId="0" applyBorder="1"/>
    <xf numFmtId="3" fontId="0" fillId="38" borderId="35" xfId="0" applyNumberFormat="1" applyFill="1" applyBorder="1"/>
    <xf numFmtId="3" fontId="0" fillId="38" borderId="30" xfId="0" applyNumberFormat="1" applyFill="1" applyBorder="1"/>
    <xf numFmtId="3" fontId="0" fillId="39" borderId="30" xfId="0" applyNumberFormat="1" applyFill="1" applyBorder="1"/>
    <xf numFmtId="3" fontId="0" fillId="35" borderId="30" xfId="0" applyNumberFormat="1" applyFill="1" applyBorder="1"/>
    <xf numFmtId="3" fontId="0" fillId="38" borderId="29" xfId="0" applyNumberFormat="1" applyFill="1" applyBorder="1"/>
    <xf numFmtId="3" fontId="40" fillId="36" borderId="30" xfId="0" applyNumberFormat="1" applyFont="1" applyFill="1" applyBorder="1"/>
    <xf numFmtId="0" fontId="40" fillId="36" borderId="54" xfId="0" applyFont="1" applyFill="1" applyBorder="1"/>
    <xf numFmtId="0" fontId="40" fillId="36" borderId="62" xfId="0" applyFont="1" applyFill="1" applyBorder="1"/>
    <xf numFmtId="3" fontId="0" fillId="37" borderId="35" xfId="0" applyNumberFormat="1" applyFill="1" applyBorder="1"/>
    <xf numFmtId="3" fontId="0" fillId="37" borderId="30" xfId="0" applyNumberFormat="1" applyFill="1" applyBorder="1"/>
    <xf numFmtId="3" fontId="0" fillId="37" borderId="29" xfId="0" applyNumberFormat="1" applyFill="1" applyBorder="1"/>
    <xf numFmtId="4" fontId="0" fillId="37" borderId="31" xfId="0" applyNumberFormat="1" applyFill="1" applyBorder="1"/>
    <xf numFmtId="0" fontId="33" fillId="0" borderId="41" xfId="0" applyFont="1" applyBorder="1" applyAlignment="1">
      <alignment horizontal="center"/>
    </xf>
    <xf numFmtId="166" fontId="44" fillId="36" borderId="34" xfId="0" applyNumberFormat="1" applyFont="1" applyFill="1" applyBorder="1"/>
    <xf numFmtId="3" fontId="0" fillId="38" borderId="46" xfId="0" applyNumberFormat="1" applyFill="1" applyBorder="1"/>
    <xf numFmtId="3" fontId="0" fillId="38" borderId="47" xfId="0" applyNumberFormat="1" applyFill="1" applyBorder="1"/>
    <xf numFmtId="3" fontId="0" fillId="38" borderId="56" xfId="0" applyNumberFormat="1" applyFill="1" applyBorder="1"/>
    <xf numFmtId="4" fontId="0" fillId="38" borderId="48" xfId="0" applyNumberFormat="1" applyFill="1" applyBorder="1"/>
    <xf numFmtId="4" fontId="33" fillId="0" borderId="41" xfId="0" applyNumberFormat="1" applyFont="1" applyBorder="1" applyAlignment="1">
      <alignment horizontal="center" wrapText="1"/>
    </xf>
    <xf numFmtId="4" fontId="0" fillId="38" borderId="45" xfId="0" applyNumberFormat="1" applyFill="1" applyBorder="1"/>
    <xf numFmtId="4" fontId="0" fillId="38" borderId="34" xfId="0" applyNumberFormat="1" applyFill="1" applyBorder="1"/>
    <xf numFmtId="4" fontId="0" fillId="37" borderId="34" xfId="0" applyNumberFormat="1" applyFill="1" applyBorder="1"/>
    <xf numFmtId="4" fontId="0" fillId="35" borderId="34" xfId="0" applyNumberFormat="1" applyFill="1" applyBorder="1"/>
    <xf numFmtId="166" fontId="0" fillId="38" borderId="46" xfId="0" applyNumberFormat="1" applyFill="1" applyBorder="1"/>
    <xf numFmtId="166" fontId="0" fillId="38" borderId="56" xfId="0" applyNumberFormat="1" applyFill="1" applyBorder="1"/>
    <xf numFmtId="166" fontId="0" fillId="38" borderId="48" xfId="0" applyNumberFormat="1" applyFill="1" applyBorder="1"/>
    <xf numFmtId="0" fontId="47" fillId="0" borderId="0" xfId="0" applyFont="1" applyAlignment="1">
      <alignment horizontal="right"/>
    </xf>
    <xf numFmtId="3" fontId="46" fillId="35" borderId="30" xfId="0" applyNumberFormat="1" applyFont="1" applyFill="1" applyBorder="1"/>
    <xf numFmtId="0" fontId="45" fillId="35" borderId="0" xfId="0" applyFont="1" applyFill="1"/>
    <xf numFmtId="3" fontId="0" fillId="35" borderId="0" xfId="0" applyNumberFormat="1" applyFill="1"/>
    <xf numFmtId="0" fontId="0" fillId="0" borderId="39" xfId="0" applyBorder="1"/>
    <xf numFmtId="3" fontId="40" fillId="36" borderId="25" xfId="0" applyNumberFormat="1" applyFont="1" applyFill="1" applyBorder="1"/>
    <xf numFmtId="166" fontId="44" fillId="36" borderId="26" xfId="0" applyNumberFormat="1" applyFont="1" applyFill="1" applyBorder="1"/>
    <xf numFmtId="3" fontId="0" fillId="35" borderId="35" xfId="0" applyNumberFormat="1" applyFill="1" applyBorder="1"/>
    <xf numFmtId="0" fontId="0" fillId="0" borderId="35" xfId="0" applyBorder="1"/>
    <xf numFmtId="0" fontId="0" fillId="0" borderId="38" xfId="0" applyBorder="1"/>
    <xf numFmtId="3" fontId="40" fillId="36" borderId="32" xfId="0" applyNumberFormat="1" applyFont="1" applyFill="1" applyBorder="1"/>
    <xf numFmtId="4" fontId="0" fillId="35" borderId="37" xfId="0" applyNumberFormat="1" applyFill="1" applyBorder="1"/>
    <xf numFmtId="3" fontId="46" fillId="35" borderId="35" xfId="0" applyNumberFormat="1" applyFont="1" applyFill="1" applyBorder="1"/>
    <xf numFmtId="0" fontId="0" fillId="0" borderId="29" xfId="0" applyBorder="1"/>
    <xf numFmtId="0" fontId="0" fillId="0" borderId="55" xfId="0" applyBorder="1"/>
    <xf numFmtId="4" fontId="0" fillId="35" borderId="40" xfId="0" applyNumberFormat="1" applyFill="1" applyBorder="1"/>
    <xf numFmtId="3" fontId="40" fillId="36" borderId="24" xfId="0" applyNumberFormat="1" applyFont="1" applyFill="1" applyBorder="1"/>
    <xf numFmtId="3" fontId="40" fillId="36" borderId="29" xfId="0" applyNumberFormat="1" applyFont="1" applyFill="1" applyBorder="1"/>
    <xf numFmtId="4" fontId="0" fillId="37" borderId="45" xfId="0" applyNumberFormat="1" applyFill="1" applyBorder="1"/>
    <xf numFmtId="4" fontId="0" fillId="35" borderId="45" xfId="0" applyNumberFormat="1" applyFill="1" applyBorder="1"/>
    <xf numFmtId="166" fontId="44" fillId="36" borderId="32" xfId="0" applyNumberFormat="1" applyFont="1" applyFill="1" applyBorder="1"/>
    <xf numFmtId="166" fontId="44" fillId="36" borderId="24" xfId="0" applyNumberFormat="1" applyFont="1" applyFill="1" applyBorder="1"/>
    <xf numFmtId="166" fontId="44" fillId="36" borderId="28" xfId="0" applyNumberFormat="1" applyFont="1" applyFill="1" applyBorder="1"/>
    <xf numFmtId="3" fontId="0" fillId="0" borderId="39" xfId="0" applyNumberFormat="1" applyBorder="1"/>
    <xf numFmtId="3" fontId="48" fillId="0" borderId="30" xfId="0" applyNumberFormat="1" applyFont="1" applyBorder="1"/>
    <xf numFmtId="3" fontId="44" fillId="36" borderId="42" xfId="0" applyNumberFormat="1" applyFont="1" applyFill="1" applyBorder="1"/>
    <xf numFmtId="3" fontId="44" fillId="36" borderId="43" xfId="0" applyNumberFormat="1" applyFont="1" applyFill="1" applyBorder="1"/>
    <xf numFmtId="4" fontId="44" fillId="36" borderId="41" xfId="0" applyNumberFormat="1" applyFont="1" applyFill="1" applyBorder="1"/>
    <xf numFmtId="3" fontId="44" fillId="36" borderId="49" xfId="0" applyNumberFormat="1" applyFont="1" applyFill="1" applyBorder="1"/>
    <xf numFmtId="4" fontId="44" fillId="36" borderId="44" xfId="0" applyNumberFormat="1" applyFont="1" applyFill="1" applyBorder="1"/>
    <xf numFmtId="0" fontId="44" fillId="36" borderId="41" xfId="0" applyFont="1" applyFill="1" applyBorder="1"/>
    <xf numFmtId="0" fontId="44" fillId="36" borderId="49" xfId="0" applyFont="1" applyFill="1" applyBorder="1"/>
    <xf numFmtId="0" fontId="44" fillId="36" borderId="44" xfId="0" applyFont="1" applyFill="1" applyBorder="1"/>
    <xf numFmtId="0" fontId="44" fillId="36" borderId="42" xfId="0" applyFont="1" applyFill="1" applyBorder="1"/>
    <xf numFmtId="0" fontId="40" fillId="36" borderId="63" xfId="0" applyFont="1" applyFill="1" applyBorder="1"/>
    <xf numFmtId="4" fontId="44" fillId="36" borderId="28" xfId="0" applyNumberFormat="1" applyFont="1" applyFill="1" applyBorder="1"/>
    <xf numFmtId="4" fontId="44" fillId="36" borderId="26" xfId="0" applyNumberFormat="1" applyFont="1" applyFill="1" applyBorder="1"/>
    <xf numFmtId="4" fontId="49" fillId="36" borderId="28" xfId="0" applyNumberFormat="1" applyFont="1" applyFill="1" applyBorder="1"/>
    <xf numFmtId="3" fontId="44" fillId="36" borderId="35" xfId="0" applyNumberFormat="1" applyFont="1" applyFill="1" applyBorder="1"/>
    <xf numFmtId="3" fontId="44" fillId="36" borderId="30" xfId="0" applyNumberFormat="1" applyFont="1" applyFill="1" applyBorder="1"/>
    <xf numFmtId="4" fontId="44" fillId="36" borderId="34" xfId="0" applyNumberFormat="1" applyFont="1" applyFill="1" applyBorder="1"/>
    <xf numFmtId="4" fontId="44" fillId="36" borderId="31" xfId="0" applyNumberFormat="1" applyFont="1" applyFill="1" applyBorder="1"/>
    <xf numFmtId="4" fontId="49" fillId="36" borderId="34" xfId="0" applyNumberFormat="1" applyFont="1" applyFill="1" applyBorder="1"/>
    <xf numFmtId="0" fontId="0" fillId="0" borderId="64" xfId="0" applyBorder="1"/>
    <xf numFmtId="0" fontId="0" fillId="38" borderId="30" xfId="0" applyFill="1" applyBorder="1"/>
    <xf numFmtId="0" fontId="0" fillId="37" borderId="30" xfId="0" applyFill="1" applyBorder="1"/>
    <xf numFmtId="0" fontId="0" fillId="38" borderId="47" xfId="0" applyFill="1" applyBorder="1"/>
    <xf numFmtId="4" fontId="41" fillId="35" borderId="34" xfId="0" applyNumberFormat="1" applyFont="1" applyFill="1" applyBorder="1"/>
    <xf numFmtId="3" fontId="1" fillId="35" borderId="30" xfId="0" applyNumberFormat="1" applyFont="1" applyFill="1" applyBorder="1"/>
    <xf numFmtId="3" fontId="1" fillId="35" borderId="29" xfId="0" applyNumberFormat="1" applyFont="1" applyFill="1" applyBorder="1"/>
    <xf numFmtId="0" fontId="30" fillId="0" borderId="0" xfId="0" applyFont="1" applyAlignment="1">
      <alignment wrapText="1"/>
    </xf>
    <xf numFmtId="0" fontId="31" fillId="35" borderId="0" xfId="3" applyFont="1" applyFill="1" applyAlignment="1">
      <alignment wrapText="1"/>
    </xf>
    <xf numFmtId="0" fontId="31" fillId="35" borderId="0" xfId="3" applyFont="1" applyFill="1" applyAlignment="1">
      <alignment horizontal="center" vertical="center" wrapText="1"/>
    </xf>
    <xf numFmtId="0" fontId="31" fillId="35" borderId="0" xfId="3" applyFont="1" applyFill="1" applyAlignment="1">
      <alignment vertical="center"/>
    </xf>
    <xf numFmtId="0" fontId="13" fillId="0" borderId="0" xfId="0" applyFont="1" applyAlignment="1">
      <alignment vertical="center"/>
    </xf>
    <xf numFmtId="166" fontId="0" fillId="38" borderId="24" xfId="0" applyNumberFormat="1" applyFill="1" applyBorder="1"/>
    <xf numFmtId="166" fontId="0" fillId="38" borderId="26" xfId="0" applyNumberFormat="1" applyFill="1" applyBorder="1"/>
    <xf numFmtId="166" fontId="0" fillId="35" borderId="49" xfId="0" applyNumberFormat="1" applyFill="1" applyBorder="1"/>
    <xf numFmtId="3" fontId="45" fillId="35" borderId="0" xfId="0" applyNumberFormat="1" applyFont="1" applyFill="1" applyAlignment="1">
      <alignment horizontal="center" vertical="center" wrapText="1"/>
    </xf>
    <xf numFmtId="166" fontId="0" fillId="35" borderId="56" xfId="0" applyNumberFormat="1" applyFill="1" applyBorder="1"/>
    <xf numFmtId="166" fontId="0" fillId="37" borderId="56" xfId="0" applyNumberFormat="1" applyFill="1" applyBorder="1"/>
    <xf numFmtId="166" fontId="0" fillId="37" borderId="48" xfId="0" applyNumberFormat="1" applyFill="1" applyBorder="1"/>
    <xf numFmtId="166" fontId="0" fillId="37" borderId="29" xfId="0" applyNumberFormat="1" applyFill="1" applyBorder="1"/>
    <xf numFmtId="166" fontId="0" fillId="35" borderId="48" xfId="0" applyNumberFormat="1" applyFill="1" applyBorder="1"/>
    <xf numFmtId="166" fontId="0" fillId="35" borderId="46" xfId="0" applyNumberFormat="1" applyFill="1" applyBorder="1"/>
    <xf numFmtId="0" fontId="45" fillId="35" borderId="0" xfId="0" applyFont="1" applyFill="1" applyAlignment="1">
      <alignment horizontal="center" vertical="center" wrapText="1"/>
    </xf>
    <xf numFmtId="0" fontId="45" fillId="35" borderId="0" xfId="0" applyFont="1" applyFill="1" applyAlignment="1">
      <alignment horizontal="left" vertical="center" wrapText="1"/>
    </xf>
    <xf numFmtId="3" fontId="41" fillId="35" borderId="0" xfId="0" applyNumberFormat="1" applyFont="1" applyFill="1" applyAlignment="1">
      <alignment horizontal="center" vertical="center" wrapText="1"/>
    </xf>
    <xf numFmtId="4" fontId="41" fillId="35" borderId="0" xfId="0" applyNumberFormat="1" applyFont="1" applyFill="1" applyAlignment="1">
      <alignment horizontal="center" vertical="center" wrapText="1"/>
    </xf>
    <xf numFmtId="166" fontId="41" fillId="35" borderId="0" xfId="0" applyNumberFormat="1" applyFont="1" applyFill="1" applyAlignment="1">
      <alignment horizontal="center" vertical="center" wrapText="1"/>
    </xf>
    <xf numFmtId="3" fontId="41" fillId="35" borderId="0" xfId="0" applyNumberFormat="1" applyFont="1" applyFill="1"/>
    <xf numFmtId="4" fontId="41" fillId="35" borderId="0" xfId="0" applyNumberFormat="1" applyFont="1" applyFill="1"/>
    <xf numFmtId="167" fontId="41" fillId="35" borderId="0" xfId="0" applyNumberFormat="1" applyFont="1" applyFill="1"/>
    <xf numFmtId="2" fontId="41" fillId="35" borderId="0" xfId="0" applyNumberFormat="1" applyFont="1" applyFill="1"/>
    <xf numFmtId="3" fontId="45" fillId="35" borderId="0" xfId="0" applyNumberFormat="1" applyFont="1" applyFill="1"/>
    <xf numFmtId="4" fontId="45" fillId="35" borderId="0" xfId="0" applyNumberFormat="1" applyFont="1" applyFill="1"/>
    <xf numFmtId="167" fontId="45" fillId="35" borderId="0" xfId="0" applyNumberFormat="1" applyFont="1" applyFill="1"/>
    <xf numFmtId="166" fontId="45" fillId="35" borderId="0" xfId="0" applyNumberFormat="1" applyFont="1" applyFill="1"/>
    <xf numFmtId="4" fontId="0" fillId="35" borderId="0" xfId="0" applyNumberFormat="1" applyFill="1"/>
    <xf numFmtId="166" fontId="0" fillId="37" borderId="31" xfId="0" applyNumberFormat="1" applyFill="1" applyBorder="1"/>
    <xf numFmtId="166" fontId="0" fillId="37" borderId="46" xfId="0" applyNumberFormat="1" applyFill="1" applyBorder="1"/>
    <xf numFmtId="166" fontId="3" fillId="0" borderId="0" xfId="0" applyNumberFormat="1" applyFont="1"/>
    <xf numFmtId="3" fontId="3" fillId="0" borderId="0" xfId="0" applyNumberFormat="1" applyFont="1" applyAlignment="1">
      <alignment wrapText="1"/>
    </xf>
    <xf numFmtId="4" fontId="3" fillId="0" borderId="0" xfId="0" applyNumberFormat="1" applyFont="1"/>
    <xf numFmtId="4" fontId="3" fillId="0" borderId="0" xfId="0" applyNumberFormat="1" applyFont="1" applyAlignment="1">
      <alignment wrapText="1"/>
    </xf>
    <xf numFmtId="4" fontId="52" fillId="0" borderId="30" xfId="0" applyNumberFormat="1" applyFont="1" applyBorder="1"/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4" fontId="56" fillId="0" borderId="30" xfId="0" applyNumberFormat="1" applyFont="1" applyBorder="1"/>
    <xf numFmtId="0" fontId="33" fillId="37" borderId="26" xfId="0" applyFont="1" applyFill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5" fillId="0" borderId="44" xfId="0" applyFont="1" applyBorder="1" applyAlignment="1">
      <alignment horizontal="center"/>
    </xf>
    <xf numFmtId="0" fontId="35" fillId="0" borderId="40" xfId="0" applyFont="1" applyBorder="1" applyAlignment="1">
      <alignment horizontal="center"/>
    </xf>
    <xf numFmtId="0" fontId="39" fillId="37" borderId="26" xfId="0" applyFont="1" applyFill="1" applyBorder="1" applyAlignment="1">
      <alignment horizontal="center"/>
    </xf>
    <xf numFmtId="0" fontId="35" fillId="37" borderId="31" xfId="0" applyFont="1" applyFill="1" applyBorder="1" applyAlignment="1">
      <alignment horizontal="center"/>
    </xf>
    <xf numFmtId="0" fontId="35" fillId="37" borderId="44" xfId="0" applyFont="1" applyFill="1" applyBorder="1" applyAlignment="1">
      <alignment horizontal="center"/>
    </xf>
    <xf numFmtId="0" fontId="51" fillId="0" borderId="44" xfId="0" applyFont="1" applyBorder="1" applyAlignment="1">
      <alignment horizontal="center"/>
    </xf>
    <xf numFmtId="0" fontId="39" fillId="36" borderId="48" xfId="0" applyFont="1" applyFill="1" applyBorder="1" applyAlignment="1">
      <alignment horizontal="center"/>
    </xf>
    <xf numFmtId="0" fontId="35" fillId="36" borderId="31" xfId="0" applyFont="1" applyFill="1" applyBorder="1" applyAlignment="1">
      <alignment horizontal="center"/>
    </xf>
    <xf numFmtId="0" fontId="35" fillId="36" borderId="44" xfId="0" applyFont="1" applyFill="1" applyBorder="1" applyAlignment="1">
      <alignment horizontal="center"/>
    </xf>
    <xf numFmtId="3" fontId="41" fillId="36" borderId="30" xfId="0" applyNumberFormat="1" applyFont="1" applyFill="1" applyBorder="1"/>
    <xf numFmtId="0" fontId="40" fillId="0" borderId="13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55" fillId="37" borderId="27" xfId="0" applyFont="1" applyFill="1" applyBorder="1" applyAlignment="1">
      <alignment horizontal="center" vertical="center" wrapText="1"/>
    </xf>
    <xf numFmtId="0" fontId="55" fillId="37" borderId="33" xfId="0" applyFont="1" applyFill="1" applyBorder="1" applyAlignment="1">
      <alignment horizontal="center" vertical="center" wrapText="1"/>
    </xf>
    <xf numFmtId="0" fontId="55" fillId="37" borderId="36" xfId="0" applyFont="1" applyFill="1" applyBorder="1" applyAlignment="1">
      <alignment horizontal="center" vertical="center" wrapText="1"/>
    </xf>
    <xf numFmtId="0" fontId="53" fillId="0" borderId="27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40" fillId="36" borderId="33" xfId="0" applyFont="1" applyFill="1" applyBorder="1" applyAlignment="1">
      <alignment horizontal="center" vertical="center" wrapText="1"/>
    </xf>
    <xf numFmtId="0" fontId="40" fillId="36" borderId="36" xfId="0" applyFont="1" applyFill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6" fillId="35" borderId="33" xfId="0" applyFont="1" applyFill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2" fillId="35" borderId="0" xfId="0" applyFont="1" applyFill="1" applyAlignment="1">
      <alignment horizontal="center" vertical="center"/>
    </xf>
    <xf numFmtId="0" fontId="32" fillId="35" borderId="19" xfId="0" applyFont="1" applyFill="1" applyBorder="1" applyAlignment="1">
      <alignment horizontal="center" vertical="center"/>
    </xf>
    <xf numFmtId="0" fontId="33" fillId="0" borderId="51" xfId="0" applyFont="1" applyBorder="1" applyAlignment="1">
      <alignment horizontal="center"/>
    </xf>
    <xf numFmtId="0" fontId="33" fillId="0" borderId="52" xfId="0" applyFont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33" fillId="0" borderId="52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0" borderId="50" xfId="0" applyFont="1" applyBorder="1" applyAlignment="1">
      <alignment horizontal="center" vertical="center"/>
    </xf>
    <xf numFmtId="0" fontId="33" fillId="0" borderId="65" xfId="0" applyFont="1" applyBorder="1" applyAlignment="1">
      <alignment horizontal="center" vertical="center"/>
    </xf>
  </cellXfs>
  <cellStyles count="59">
    <cellStyle name="20% - Isticanje1" xfId="35" builtinId="30" customBuiltin="1"/>
    <cellStyle name="20% - Isticanje2" xfId="39" builtinId="34" customBuiltin="1"/>
    <cellStyle name="20% - Isticanje3" xfId="43" builtinId="38" customBuiltin="1"/>
    <cellStyle name="20% - Isticanje4" xfId="47" builtinId="42" customBuiltin="1"/>
    <cellStyle name="20% - Isticanje5" xfId="51" builtinId="46" customBuiltin="1"/>
    <cellStyle name="20% - Isticanje6" xfId="11" builtinId="50" customBuiltin="1"/>
    <cellStyle name="40% - Isticanje1" xfId="36" builtinId="31" customBuiltin="1"/>
    <cellStyle name="40% - Isticanje2" xfId="40" builtinId="35" customBuiltin="1"/>
    <cellStyle name="40% - Isticanje3" xfId="44" builtinId="39" customBuiltin="1"/>
    <cellStyle name="40% - Isticanje4" xfId="48" builtinId="43" customBuiltin="1"/>
    <cellStyle name="40% - Isticanje5" xfId="52" builtinId="47" customBuiltin="1"/>
    <cellStyle name="40% - Isticanje6" xfId="54" builtinId="51" customBuiltin="1"/>
    <cellStyle name="60% - Isticanje1" xfId="37" builtinId="32" customBuiltin="1"/>
    <cellStyle name="60% - Isticanje2" xfId="41" builtinId="36" customBuiltin="1"/>
    <cellStyle name="60% - Isticanje3" xfId="45" builtinId="40" customBuiltin="1"/>
    <cellStyle name="60% - Isticanje4" xfId="49" builtinId="44" customBuiltin="1"/>
    <cellStyle name="60% - Isticanje5" xfId="53" builtinId="48" customBuiltin="1"/>
    <cellStyle name="60% - Isticanje6" xfId="55" builtinId="52" customBuiltin="1"/>
    <cellStyle name="Bilješka" xfId="31" builtinId="10" customBuiltin="1"/>
    <cellStyle name="Datum" xfId="9" xr:uid="{00000000-0005-0000-0000-000003000000}"/>
    <cellStyle name="Desni obrub tablice" xfId="13" xr:uid="{00000000-0005-0000-0000-00000A000000}"/>
    <cellStyle name="Dobro" xfId="22" builtinId="26" customBuiltin="1"/>
    <cellStyle name="Hiperveza" xfId="14" builtinId="8" customBuiltin="1"/>
    <cellStyle name="Isticanje1" xfId="34" builtinId="29" customBuiltin="1"/>
    <cellStyle name="Isticanje2" xfId="38" builtinId="33" customBuiltin="1"/>
    <cellStyle name="Isticanje3" xfId="42" builtinId="37" customBuiltin="1"/>
    <cellStyle name="Isticanje4" xfId="46" builtinId="41" customBuiltin="1"/>
    <cellStyle name="Isticanje5" xfId="50" builtinId="45" customBuiltin="1"/>
    <cellStyle name="Isticanje6" xfId="10" builtinId="49" customBuiltin="1"/>
    <cellStyle name="Izlaz" xfId="26" builtinId="21" customBuiltin="1"/>
    <cellStyle name="Izračun" xfId="27" builtinId="22" customBuiltin="1"/>
    <cellStyle name="Lijevi obrub tablice" xfId="12" xr:uid="{00000000-0005-0000-0000-000008000000}"/>
    <cellStyle name="Loše" xfId="23" builtinId="27" customBuiltin="1"/>
    <cellStyle name="Naslov" xfId="5" hidden="1" xr:uid="{00000000-0005-0000-0000-00000D000000}"/>
    <cellStyle name="Naslov 1" xfId="6" builtinId="16" hidden="1"/>
    <cellStyle name="Naslov 1" xfId="2" xr:uid="{00000000-0005-0000-0000-000005000000}"/>
    <cellStyle name="Naslov 2" xfId="7" builtinId="17" hidden="1"/>
    <cellStyle name="Naslov 2" xfId="3" xr:uid="{00000000-0005-0000-0000-000007000000}"/>
    <cellStyle name="Naslov 3" xfId="20" builtinId="18" customBuiltin="1"/>
    <cellStyle name="Naslov 4" xfId="21" builtinId="19" customBuiltin="1"/>
    <cellStyle name="Neutralno" xfId="24" builtinId="28" customBuiltin="1"/>
    <cellStyle name="Normal 2" xfId="56" xr:uid="{87744C27-3E8C-4C97-A986-530AFA3FCABB}"/>
    <cellStyle name="Normalno" xfId="0" builtinId="0" customBuiltin="1"/>
    <cellStyle name="Normalno 2" xfId="57" xr:uid="{5934AEB1-C7A3-4AC4-9A27-D5D1B1992BEF}"/>
    <cellStyle name="Normalno 3" xfId="58" xr:uid="{0348A273-D907-4A3F-B82E-BA4AF469F2B2}"/>
    <cellStyle name="Početni tekst" xfId="1" xr:uid="{00000000-0005-0000-0000-00000B000000}"/>
    <cellStyle name="Postotak" xfId="19" builtinId="5" customBuiltin="1"/>
    <cellStyle name="Povezana ćelija" xfId="28" builtinId="24" customBuiltin="1"/>
    <cellStyle name="Praćena hiperveza" xfId="15" builtinId="9" customBuiltin="1"/>
    <cellStyle name="Provjera ćelije" xfId="29" builtinId="23" customBuiltin="1"/>
    <cellStyle name="Tekst objašnjenja" xfId="32" builtinId="53" customBuiltin="1"/>
    <cellStyle name="Tekst u stupcu Od Ž do A" xfId="4" xr:uid="{00000000-0005-0000-0000-00000E000000}"/>
    <cellStyle name="Tekst upozorenja" xfId="30" builtinId="11" customBuiltin="1"/>
    <cellStyle name="Ukupni zbroj" xfId="33" builtinId="25" customBuiltin="1"/>
    <cellStyle name="Unos" xfId="25" builtinId="20" customBuiltin="1"/>
    <cellStyle name="Valuta" xfId="8" builtinId="4" customBuiltin="1"/>
    <cellStyle name="Valuta [0]" xfId="18" builtinId="7" customBuiltin="1"/>
    <cellStyle name="Zarez" xfId="16" builtinId="3" customBuiltin="1"/>
    <cellStyle name="Zarez [0]" xfId="17" builtinId="6" customBuiltin="1"/>
  </cellStyles>
  <dxfs count="0"/>
  <tableStyles count="0" defaultTableStyle="TableStyleMedium7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Udio</a:t>
            </a:r>
            <a:r>
              <a:rPr lang="hr-HR" baseline="0"/>
              <a:t> noćenja po smještajnim kapacitetima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7779792913215541E-2"/>
          <c:y val="0.16885060294585991"/>
          <c:w val="0.9030689290145355"/>
          <c:h val="0.52093864916497246"/>
        </c:manualLayout>
      </c:layout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FB0-407F-9B18-C94505825C4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FB0-407F-9B18-C94505825C4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FB0-407F-9B18-C94505825C48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FB0-407F-9B18-C94505825C48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FB0-407F-9B18-C94505825C48}"/>
              </c:ext>
            </c:extLst>
          </c:dPt>
          <c:cat>
            <c:strRef>
              <c:f>'Po kapacitetima'!$L$37:$L$41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KAMPOVI</c:v>
                </c:pt>
                <c:pt idx="4">
                  <c:v>NEKOMERCIALNI SMJEŠTAJ</c:v>
                </c:pt>
              </c:strCache>
            </c:strRef>
          </c:cat>
          <c:val>
            <c:numRef>
              <c:f>'Po kapacitetima'!$M$37:$M$41</c:f>
              <c:numCache>
                <c:formatCode>#,##0.00</c:formatCode>
                <c:ptCount val="5"/>
                <c:pt idx="0">
                  <c:v>14.203539116975955</c:v>
                </c:pt>
                <c:pt idx="1">
                  <c:v>32.769542531633448</c:v>
                </c:pt>
                <c:pt idx="2">
                  <c:v>12.323881859233138</c:v>
                </c:pt>
                <c:pt idx="3">
                  <c:v>0.2588916723843564</c:v>
                </c:pt>
                <c:pt idx="4">
                  <c:v>40.444144819773101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246-4631-BA92-68AE7B24A4DF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46-4631-BA92-68AE7B24A4D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46-4631-BA92-68AE7B24A4D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46-4631-BA92-68AE7B24A4DF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46-4631-BA92-68AE7B24A4DF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246-4631-BA92-68AE7B24A4DF}"/>
              </c:ext>
            </c:extLst>
          </c:dPt>
          <c:cat>
            <c:strRef>
              <c:f>'[1]Turistički promet po kapaciteti'!$M$34:$Q$34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OBJEKTI ZA SMJEŠTAJ</c:v>
                </c:pt>
                <c:pt idx="3">
                  <c:v>KAMPOVI</c:v>
                </c:pt>
                <c:pt idx="4">
                  <c:v>NEKOMERCIJALNI SMJEŠTAJ</c:v>
                </c:pt>
              </c:strCache>
            </c:strRef>
          </c:cat>
          <c:val>
            <c:numRef>
              <c:f>'[1]Turistički promet po kapaciteti'!$M$35:$Q$35</c:f>
              <c:numCache>
                <c:formatCode>General</c:formatCode>
                <c:ptCount val="5"/>
                <c:pt idx="0">
                  <c:v>146</c:v>
                </c:pt>
                <c:pt idx="1">
                  <c:v>474</c:v>
                </c:pt>
                <c:pt idx="2">
                  <c:v>526</c:v>
                </c:pt>
                <c:pt idx="3">
                  <c:v>0</c:v>
                </c:pt>
                <c:pt idx="4">
                  <c:v>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46-4631-BA92-68AE7B24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4261595027278E-2"/>
          <c:y val="0.7549796567699727"/>
          <c:w val="0.90071333855797764"/>
          <c:h val="0.214020209260392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sr-Latn-RS"/>
    </a:p>
  </c:txPr>
  <c:printSettings>
    <c:headerFooter>
      <c:oddHeader>&amp;CStatistički izvještaj za siječanj, 2021.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 noćenja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kapacitetima'!$M$24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kapacitetima'!$M$25:$M$28</c:f>
              <c:numCache>
                <c:formatCode>#,##0</c:formatCode>
                <c:ptCount val="4"/>
                <c:pt idx="0" formatCode="General">
                  <c:v>649</c:v>
                </c:pt>
                <c:pt idx="1">
                  <c:v>30894</c:v>
                </c:pt>
                <c:pt idx="2">
                  <c:v>82148</c:v>
                </c:pt>
                <c:pt idx="3">
                  <c:v>35606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5-471C-BECF-5FD1AA844B3D}"/>
            </c:ext>
          </c:extLst>
        </c:ser>
        <c:ser>
          <c:idx val="1"/>
          <c:order val="1"/>
          <c:tx>
            <c:strRef>
              <c:f>'Po kapacitetima'!$N$24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kapacitetima'!$N$25:$N$28</c:f>
              <c:numCache>
                <c:formatCode>#,##0</c:formatCode>
                <c:ptCount val="4"/>
                <c:pt idx="0" formatCode="General">
                  <c:v>580</c:v>
                </c:pt>
                <c:pt idx="1">
                  <c:v>28946</c:v>
                </c:pt>
                <c:pt idx="2">
                  <c:v>83966</c:v>
                </c:pt>
                <c:pt idx="3">
                  <c:v>42039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5-471C-BECF-5FD1AA844B3D}"/>
            </c:ext>
          </c:extLst>
        </c:ser>
        <c:ser>
          <c:idx val="2"/>
          <c:order val="2"/>
          <c:tx>
            <c:strRef>
              <c:f>'Po kapacitetima'!$O$24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kapacitetima'!$O$25:$O$28</c:f>
              <c:numCache>
                <c:formatCode>#,##0</c:formatCode>
                <c:ptCount val="4"/>
                <c:pt idx="0" formatCode="General">
                  <c:v>496</c:v>
                </c:pt>
                <c:pt idx="1">
                  <c:v>23529</c:v>
                </c:pt>
                <c:pt idx="2">
                  <c:v>72926</c:v>
                </c:pt>
                <c:pt idx="3">
                  <c:v>35273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5-471C-BECF-5FD1AA844B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25439688"/>
        <c:axId val="298790168"/>
      </c:barChart>
      <c:catAx>
        <c:axId val="525439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98790168"/>
        <c:crosses val="autoZero"/>
        <c:auto val="1"/>
        <c:lblAlgn val="ctr"/>
        <c:lblOffset val="100"/>
        <c:noMultiLvlLbl val="0"/>
      </c:catAx>
      <c:valAx>
        <c:axId val="298790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2543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</a:t>
            </a:r>
            <a:r>
              <a:rPr lang="hr-HR" baseline="0"/>
              <a:t> dolazaka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 kapacitetima'!$L$13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kapacitetima'!$M$13:$P$13</c:f>
              <c:numCache>
                <c:formatCode>#,##0</c:formatCode>
                <c:ptCount val="4"/>
                <c:pt idx="0">
                  <c:v>10309</c:v>
                </c:pt>
                <c:pt idx="1">
                  <c:v>15774</c:v>
                </c:pt>
                <c:pt idx="2">
                  <c:v>7402</c:v>
                </c:pt>
                <c:pt idx="3" formatCode="General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9-4087-9959-5FE74A477D76}"/>
            </c:ext>
          </c:extLst>
        </c:ser>
        <c:ser>
          <c:idx val="1"/>
          <c:order val="1"/>
          <c:tx>
            <c:strRef>
              <c:f>'Po kapacitetima'!$L$14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kapacitetima'!$M$14:$P$14</c:f>
              <c:numCache>
                <c:formatCode>#,##0</c:formatCode>
                <c:ptCount val="4"/>
                <c:pt idx="0">
                  <c:v>11581</c:v>
                </c:pt>
                <c:pt idx="1">
                  <c:v>16533</c:v>
                </c:pt>
                <c:pt idx="2">
                  <c:v>6605</c:v>
                </c:pt>
                <c:pt idx="3" formatCode="General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9-4087-9959-5FE74A477D76}"/>
            </c:ext>
          </c:extLst>
        </c:ser>
        <c:ser>
          <c:idx val="2"/>
          <c:order val="2"/>
          <c:tx>
            <c:strRef>
              <c:f>'Po kapacitetima'!$L$15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kapacitetima'!$M$15:$P$15</c:f>
              <c:numCache>
                <c:formatCode>#,##0</c:formatCode>
                <c:ptCount val="4"/>
                <c:pt idx="0">
                  <c:v>9913</c:v>
                </c:pt>
                <c:pt idx="1">
                  <c:v>14031</c:v>
                </c:pt>
                <c:pt idx="2">
                  <c:v>4994</c:v>
                </c:pt>
                <c:pt idx="3" formatCode="General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49-4087-9959-5FE74A47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490160"/>
        <c:axId val="426492688"/>
      </c:barChart>
      <c:catAx>
        <c:axId val="62849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6492688"/>
        <c:crosses val="autoZero"/>
        <c:auto val="1"/>
        <c:lblAlgn val="ctr"/>
        <c:lblOffset val="100"/>
        <c:noMultiLvlLbl val="0"/>
      </c:catAx>
      <c:valAx>
        <c:axId val="42649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284901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b="1"/>
              <a:t>TOP TRŽIŠTA</a:t>
            </a:r>
          </a:p>
        </c:rich>
      </c:tx>
      <c:layout>
        <c:manualLayout>
          <c:xMode val="edge"/>
          <c:yMode val="edge"/>
          <c:x val="0.42527293844367015"/>
          <c:y val="2.52465514602247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6949705611122932"/>
          <c:y val="0.38293474896579255"/>
          <c:w val="0.66228322810999973"/>
          <c:h val="0.5873393129743232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D-4842-8DE0-4EE0182CD32D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79D-4842-8DE0-4EE0182CD32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D-4842-8DE0-4EE0182CD32D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9D-4842-8DE0-4EE0182CD32D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F79D-4842-8DE0-4EE0182CD32D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A83-4A18-ABBF-1404BB3D38E1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9D-4842-8DE0-4EE0182CD32D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9D-4842-8DE0-4EE0182CD32D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F79D-4842-8DE0-4EE0182CD32D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F79D-4842-8DE0-4EE0182CD32D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CA83-4A18-ABBF-1404BB3D38E1}"/>
              </c:ext>
            </c:extLst>
          </c:dPt>
          <c:dLbls>
            <c:dLbl>
              <c:idx val="0"/>
              <c:layout>
                <c:manualLayout>
                  <c:x val="-0.14606015294438926"/>
                  <c:y val="6.86979395710996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D-4842-8DE0-4EE0182CD32D}"/>
                </c:ext>
              </c:extLst>
            </c:dLbl>
            <c:dLbl>
              <c:idx val="1"/>
              <c:layout>
                <c:manualLayout>
                  <c:x val="-0.11883985636277911"/>
                  <c:y val="-0.2005211701632304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9D-4842-8DE0-4EE0182CD32D}"/>
                </c:ext>
              </c:extLst>
            </c:dLbl>
            <c:dLbl>
              <c:idx val="2"/>
              <c:layout>
                <c:manualLayout>
                  <c:x val="0.12447887528496805"/>
                  <c:y val="-0.1515704222391804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2ACCCF7-A220-44DE-BE74-EACC0B114849}" type="CATEGORYNAM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[NAZIV KATEGORIJE]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6AE952F1-57A3-48E9-8868-0624E6534C8B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[POSTOTAK]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61184505917211"/>
                      <c:h val="0.2345661846496106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79D-4842-8DE0-4EE0182CD32D}"/>
                </c:ext>
              </c:extLst>
            </c:dLbl>
            <c:dLbl>
              <c:idx val="3"/>
              <c:layout>
                <c:manualLayout>
                  <c:x val="-0.11626217986153797"/>
                  <c:y val="0.2028537845668314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793649852056933"/>
                      <c:h val="0.18715966707194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79D-4842-8DE0-4EE0182CD32D}"/>
                </c:ext>
              </c:extLst>
            </c:dLbl>
            <c:dLbl>
              <c:idx val="4"/>
              <c:layout>
                <c:manualLayout>
                  <c:x val="-0.19907296513084755"/>
                  <c:y val="0.123154441627648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9D-4842-8DE0-4EE0182CD32D}"/>
                </c:ext>
              </c:extLst>
            </c:dLbl>
            <c:dLbl>
              <c:idx val="5"/>
              <c:layout>
                <c:manualLayout>
                  <c:x val="-0.21895051961613554"/>
                  <c:y val="-3.429763690922730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689736852602069"/>
                      <c:h val="0.212826105233204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A83-4A18-ABBF-1404BB3D38E1}"/>
                </c:ext>
              </c:extLst>
            </c:dLbl>
            <c:dLbl>
              <c:idx val="6"/>
              <c:layout>
                <c:manualLayout>
                  <c:x val="-0.14959145622409212"/>
                  <c:y val="-0.106258447693820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9052295035188"/>
                      <c:h val="0.177058407920945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79D-4842-8DE0-4EE0182CD32D}"/>
                </c:ext>
              </c:extLst>
            </c:dLbl>
            <c:dLbl>
              <c:idx val="7"/>
              <c:layout>
                <c:manualLayout>
                  <c:x val="4.2277044738841408E-3"/>
                  <c:y val="-9.5699032516749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559721848628626"/>
                      <c:h val="0.152586368574902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79D-4842-8DE0-4EE0182CD32D}"/>
                </c:ext>
              </c:extLst>
            </c:dLbl>
            <c:dLbl>
              <c:idx val="8"/>
              <c:layout>
                <c:manualLayout>
                  <c:x val="0.13559603207802465"/>
                  <c:y val="-8.11366634762138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38414890211943"/>
                      <c:h val="0.151372332923488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79D-4842-8DE0-4EE0182CD32D}"/>
                </c:ext>
              </c:extLst>
            </c:dLbl>
            <c:dLbl>
              <c:idx val="9"/>
              <c:layout>
                <c:manualLayout>
                  <c:x val="0.24517351732207199"/>
                  <c:y val="-5.13148896060222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573647826980766"/>
                      <c:h val="0.147017357787722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79D-4842-8DE0-4EE0182CD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 zemljama'!$Q$5:$Q$15</c:f>
              <c:strCache>
                <c:ptCount val="10"/>
                <c:pt idx="0">
                  <c:v>Njemačka</c:v>
                </c:pt>
                <c:pt idx="1">
                  <c:v>Austrija</c:v>
                </c:pt>
                <c:pt idx="2">
                  <c:v>Slovenija</c:v>
                </c:pt>
                <c:pt idx="3">
                  <c:v>Hrvatska</c:v>
                </c:pt>
                <c:pt idx="4">
                  <c:v>Mađarska</c:v>
                </c:pt>
                <c:pt idx="5">
                  <c:v>Češka</c:v>
                </c:pt>
                <c:pt idx="6">
                  <c:v>Italija</c:v>
                </c:pt>
                <c:pt idx="7">
                  <c:v>Poljska</c:v>
                </c:pt>
                <c:pt idx="8">
                  <c:v>Slovačka</c:v>
                </c:pt>
                <c:pt idx="9">
                  <c:v>Ukrajina</c:v>
                </c:pt>
              </c:strCache>
            </c:strRef>
          </c:cat>
          <c:val>
            <c:numRef>
              <c:f>'Po zemljama'!$R$5:$R$15</c:f>
              <c:numCache>
                <c:formatCode>#,##0.00</c:formatCode>
                <c:ptCount val="11"/>
                <c:pt idx="0">
                  <c:v>25.926843807980067</c:v>
                </c:pt>
                <c:pt idx="1">
                  <c:v>18.272972665224351</c:v>
                </c:pt>
                <c:pt idx="2">
                  <c:v>11.891732586723109</c:v>
                </c:pt>
                <c:pt idx="3">
                  <c:v>9.5748742439566765</c:v>
                </c:pt>
                <c:pt idx="4">
                  <c:v>5.7690375560125124</c:v>
                </c:pt>
                <c:pt idx="5">
                  <c:v>4.7201216367375096</c:v>
                </c:pt>
                <c:pt idx="6">
                  <c:v>4.4233976570192306</c:v>
                </c:pt>
                <c:pt idx="7">
                  <c:v>4.3242663951720397</c:v>
                </c:pt>
                <c:pt idx="8">
                  <c:v>3.2706618351339949</c:v>
                </c:pt>
                <c:pt idx="9">
                  <c:v>1.9993703825261055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D-4842-8DE0-4EE0182CD32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86065</xdr:colOff>
      <xdr:row>3</xdr:row>
      <xdr:rowOff>789226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E91F089-36CA-454B-AF37-6D9B52A81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18386" cy="2020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11903</xdr:colOff>
      <xdr:row>35</xdr:row>
      <xdr:rowOff>11906</xdr:rowOff>
    </xdr:from>
    <xdr:to>
      <xdr:col>16</xdr:col>
      <xdr:colOff>592094</xdr:colOff>
      <xdr:row>46</xdr:row>
      <xdr:rowOff>166688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AFFFFE9-A4CC-4313-B85A-6A879305B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12237</xdr:colOff>
      <xdr:row>18</xdr:row>
      <xdr:rowOff>18177</xdr:rowOff>
    </xdr:from>
    <xdr:to>
      <xdr:col>16</xdr:col>
      <xdr:colOff>592351</xdr:colOff>
      <xdr:row>32</xdr:row>
      <xdr:rowOff>174483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7AAAA120-929B-4734-BC53-6ED57B5326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9080</xdr:colOff>
      <xdr:row>4</xdr:row>
      <xdr:rowOff>7902</xdr:rowOff>
    </xdr:from>
    <xdr:to>
      <xdr:col>16</xdr:col>
      <xdr:colOff>589271</xdr:colOff>
      <xdr:row>17</xdr:row>
      <xdr:rowOff>165423</xdr:rowOff>
    </xdr:to>
    <xdr:graphicFrame macro="">
      <xdr:nvGraphicFramePr>
        <xdr:cNvPr id="6" name="Grafikon 5">
          <a:extLst>
            <a:ext uri="{FF2B5EF4-FFF2-40B4-BE49-F238E27FC236}">
              <a16:creationId xmlns:a16="http://schemas.microsoft.com/office/drawing/2014/main" id="{20F2E188-3C1D-4C6A-B202-EBED8476D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10702</xdr:colOff>
      <xdr:row>3</xdr:row>
      <xdr:rowOff>8009</xdr:rowOff>
    </xdr:from>
    <xdr:to>
      <xdr:col>22</xdr:col>
      <xdr:colOff>601251</xdr:colOff>
      <xdr:row>14</xdr:row>
      <xdr:rowOff>184151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5042F267-BCC5-4132-93B9-38B4B0A0C8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zm-pult/Documents/STATISTIKA/Statistika%20Final.xlsx" TargetMode="External"/><Relationship Id="rId1" Type="http://schemas.openxmlformats.org/officeDocument/2006/relationships/externalLinkPath" Target="/Users/tzm-pult/Documents/STATISTIKA/Statistik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vod"/>
      <sheetName val="Turistički promet po kapaciteti"/>
      <sheetName val="Turistički promet po zemljama"/>
    </sheetNames>
    <sheetDataSet>
      <sheetData sheetId="0"/>
      <sheetData sheetId="1">
        <row r="34">
          <cell r="M34" t="str">
            <v>HOTELI</v>
          </cell>
          <cell r="N34" t="str">
            <v>OBJEKTI U DOMAĆINSTVU</v>
          </cell>
          <cell r="O34" t="str">
            <v>OSTALI OBJEKTI ZA SMJEŠTAJ</v>
          </cell>
          <cell r="P34" t="str">
            <v>KAMPOVI</v>
          </cell>
          <cell r="Q34" t="str">
            <v>NEKOMERCIJALNI SMJEŠTAJ</v>
          </cell>
        </row>
        <row r="35">
          <cell r="M35">
            <v>146</v>
          </cell>
          <cell r="N35">
            <v>474</v>
          </cell>
          <cell r="O35">
            <v>526</v>
          </cell>
          <cell r="P35">
            <v>0</v>
          </cell>
          <cell r="Q35">
            <v>1146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Prilagođeno 8">
      <a:dk1>
        <a:sysClr val="windowText" lastClr="000000"/>
      </a:dk1>
      <a:lt1>
        <a:sysClr val="window" lastClr="FFFFFF"/>
      </a:lt1>
      <a:dk2>
        <a:srgbClr val="151515"/>
      </a:dk2>
      <a:lt2>
        <a:srgbClr val="FEEAEA"/>
      </a:lt2>
      <a:accent1>
        <a:srgbClr val="0070C0"/>
      </a:accent1>
      <a:accent2>
        <a:srgbClr val="FE9999"/>
      </a:accent2>
      <a:accent3>
        <a:srgbClr val="FEC1C1"/>
      </a:accent3>
      <a:accent4>
        <a:srgbClr val="40AFFF"/>
      </a:accent4>
      <a:accent5>
        <a:srgbClr val="FFFF00"/>
      </a:accent5>
      <a:accent6>
        <a:srgbClr val="809EC2"/>
      </a:accent6>
      <a:hlink>
        <a:srgbClr val="59595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A1:F7"/>
  <sheetViews>
    <sheetView showGridLines="0" showRowColHeaders="0" tabSelected="1" zoomScale="150" zoomScaleNormal="150" workbookViewId="0">
      <selection activeCell="A4" sqref="A4"/>
    </sheetView>
  </sheetViews>
  <sheetFormatPr defaultColWidth="11.140625" defaultRowHeight="15" customHeight="1" x14ac:dyDescent="0.25"/>
  <cols>
    <col min="1" max="1" width="119.85546875" style="3" customWidth="1"/>
    <col min="2" max="2" width="3.5703125" style="3" customWidth="1"/>
    <col min="3" max="16384" width="11.140625" style="3"/>
  </cols>
  <sheetData>
    <row r="1" spans="1:6" ht="15" customHeight="1" x14ac:dyDescent="0.3">
      <c r="A1" s="185"/>
      <c r="B1" s="185"/>
      <c r="C1" s="185"/>
      <c r="D1" s="185"/>
    </row>
    <row r="2" spans="1:6" ht="59.25" customHeight="1" x14ac:dyDescent="0.3">
      <c r="A2" s="185"/>
      <c r="B2" s="185"/>
      <c r="C2" s="185"/>
      <c r="D2" s="185"/>
    </row>
    <row r="3" spans="1:6" ht="22.5" customHeight="1" x14ac:dyDescent="0.3">
      <c r="A3" s="185"/>
      <c r="B3" s="185"/>
      <c r="C3" s="185"/>
      <c r="D3" s="185"/>
    </row>
    <row r="4" spans="1:6" ht="200.25" customHeight="1" x14ac:dyDescent="0.25">
      <c r="A4" s="186" t="s">
        <v>109</v>
      </c>
      <c r="B4" s="187"/>
      <c r="C4" s="187"/>
      <c r="D4" s="187"/>
      <c r="E4" s="187"/>
      <c r="F4" s="188"/>
    </row>
    <row r="5" spans="1:6" ht="15" customHeight="1" x14ac:dyDescent="0.3">
      <c r="A5" s="134" t="s">
        <v>0</v>
      </c>
      <c r="B5" s="184"/>
      <c r="C5" s="184"/>
    </row>
    <row r="6" spans="1:6" ht="15" customHeight="1" x14ac:dyDescent="0.3">
      <c r="A6" s="184"/>
      <c r="B6" s="184"/>
      <c r="C6" s="184"/>
    </row>
    <row r="7" spans="1:6" ht="15" customHeight="1" x14ac:dyDescent="0.3">
      <c r="B7" s="184"/>
      <c r="C7" s="184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C72"/>
  <sheetViews>
    <sheetView showGridLines="0" showRowColHeaders="0" topLeftCell="A5" zoomScale="75" zoomScaleNormal="75" zoomScalePageLayoutView="60" workbookViewId="0">
      <selection activeCell="G21" sqref="G21"/>
    </sheetView>
  </sheetViews>
  <sheetFormatPr defaultColWidth="9.140625" defaultRowHeight="15" customHeight="1" x14ac:dyDescent="0.25"/>
  <cols>
    <col min="1" max="1" width="18.7109375" style="2" customWidth="1"/>
    <col min="2" max="2" width="10.42578125" style="1" bestFit="1" customWidth="1"/>
    <col min="3" max="3" width="8.5703125" style="1" bestFit="1" customWidth="1"/>
    <col min="4" max="4" width="8.140625" style="1" bestFit="1" customWidth="1"/>
    <col min="5" max="5" width="8.7109375" style="1" bestFit="1" customWidth="1"/>
    <col min="6" max="6" width="8.140625" style="1" bestFit="1" customWidth="1"/>
    <col min="7" max="8" width="9.5703125" style="1" bestFit="1" customWidth="1"/>
    <col min="9" max="9" width="9.7109375" style="1" customWidth="1"/>
    <col min="10" max="10" width="8.140625" style="1" bestFit="1" customWidth="1"/>
    <col min="11" max="16384" width="9.140625" style="1"/>
  </cols>
  <sheetData>
    <row r="1" spans="1:29" ht="9.9499999999999993" customHeight="1" x14ac:dyDescent="0.25">
      <c r="A1" s="244" t="s">
        <v>107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</row>
    <row r="2" spans="1:29" ht="9.9499999999999993" customHeight="1" x14ac:dyDescent="0.25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</row>
    <row r="3" spans="1:29" ht="9.9499999999999993" customHeight="1" thickBot="1" x14ac:dyDescent="0.3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</row>
    <row r="4" spans="1:29" ht="15" customHeight="1" thickBot="1" x14ac:dyDescent="0.3">
      <c r="A4" s="255" t="s">
        <v>1</v>
      </c>
      <c r="B4" s="256"/>
      <c r="C4" s="259" t="s">
        <v>2</v>
      </c>
      <c r="D4" s="260"/>
      <c r="E4" s="260"/>
      <c r="F4" s="261"/>
      <c r="G4" s="259" t="s">
        <v>3</v>
      </c>
      <c r="H4" s="260"/>
      <c r="I4" s="260"/>
      <c r="J4" s="261"/>
      <c r="K4" s="252" t="s">
        <v>19</v>
      </c>
      <c r="L4" s="253"/>
      <c r="M4" s="253"/>
      <c r="N4" s="253"/>
      <c r="O4" s="253"/>
      <c r="P4" s="253"/>
      <c r="Q4" s="254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</row>
    <row r="5" spans="1:29" ht="15" customHeight="1" thickBot="1" x14ac:dyDescent="0.3">
      <c r="A5" s="257"/>
      <c r="B5" s="258"/>
      <c r="C5" s="220" t="s">
        <v>4</v>
      </c>
      <c r="D5" s="221" t="s">
        <v>5</v>
      </c>
      <c r="E5" s="221" t="s">
        <v>6</v>
      </c>
      <c r="F5" s="222" t="s">
        <v>7</v>
      </c>
      <c r="G5" s="223" t="s">
        <v>4</v>
      </c>
      <c r="H5" s="221" t="s">
        <v>5</v>
      </c>
      <c r="I5" s="221" t="s">
        <v>6</v>
      </c>
      <c r="J5" s="224" t="s">
        <v>7</v>
      </c>
      <c r="K5" s="88"/>
      <c r="L5" s="89"/>
      <c r="M5" s="89"/>
      <c r="N5" s="89"/>
      <c r="O5" s="89"/>
      <c r="P5" s="89"/>
      <c r="Q5" s="90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</row>
    <row r="6" spans="1:29" ht="15" customHeight="1" x14ac:dyDescent="0.25">
      <c r="A6" s="264" t="s">
        <v>8</v>
      </c>
      <c r="B6" s="226" t="s">
        <v>29</v>
      </c>
      <c r="C6" s="75">
        <v>1718</v>
      </c>
      <c r="D6" s="27">
        <v>8591</v>
      </c>
      <c r="E6" s="27">
        <f>SUM(C6:D6)</f>
        <v>10309</v>
      </c>
      <c r="F6" s="28">
        <f>E6/E42*100</f>
        <v>26.436044722535645</v>
      </c>
      <c r="G6" s="75">
        <v>3718</v>
      </c>
      <c r="H6" s="27">
        <v>31888</v>
      </c>
      <c r="I6" s="27">
        <f>SUM(G6:H6)</f>
        <v>35606</v>
      </c>
      <c r="J6" s="67">
        <f>I6/I42*100</f>
        <v>14.203539116975955</v>
      </c>
      <c r="K6" s="53"/>
      <c r="L6" s="54"/>
      <c r="M6" s="87"/>
      <c r="N6" s="87"/>
      <c r="O6" s="87"/>
      <c r="P6" s="54"/>
      <c r="Q6" s="55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9" ht="15" customHeight="1" x14ac:dyDescent="0.25">
      <c r="A7" s="265"/>
      <c r="B7" s="227" t="s">
        <v>27</v>
      </c>
      <c r="C7" s="79">
        <v>2044</v>
      </c>
      <c r="D7" s="5">
        <v>9537</v>
      </c>
      <c r="E7" s="5">
        <f>SUM(C7:D7)</f>
        <v>11581</v>
      </c>
      <c r="F7" s="6">
        <f>E7/E43*100</f>
        <v>28.476234970124665</v>
      </c>
      <c r="G7" s="79">
        <v>4483</v>
      </c>
      <c r="H7" s="5">
        <v>37556</v>
      </c>
      <c r="I7" s="5">
        <f>SUM(G7:H7)</f>
        <v>42039</v>
      </c>
      <c r="J7" s="68">
        <f>I7/I43*100</f>
        <v>16.428928733332292</v>
      </c>
      <c r="K7" s="56"/>
      <c r="L7" s="81"/>
      <c r="Q7" s="57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</row>
    <row r="8" spans="1:29" ht="15" customHeight="1" x14ac:dyDescent="0.25">
      <c r="A8" s="265"/>
      <c r="B8" s="227" t="s">
        <v>25</v>
      </c>
      <c r="C8" s="79">
        <v>2000</v>
      </c>
      <c r="D8" s="5">
        <v>7913</v>
      </c>
      <c r="E8" s="5">
        <f>SUM(C8:D8)</f>
        <v>9913</v>
      </c>
      <c r="F8" s="6">
        <f>E8/E44*100</f>
        <v>29.688529499850251</v>
      </c>
      <c r="G8" s="79">
        <v>4431</v>
      </c>
      <c r="H8" s="5">
        <v>30842</v>
      </c>
      <c r="I8" s="5">
        <f>SUM(G8:H8)</f>
        <v>35273</v>
      </c>
      <c r="J8" s="68">
        <f>I8/I44*100</f>
        <v>18.39492266132649</v>
      </c>
      <c r="K8" s="56"/>
      <c r="L8" s="81"/>
      <c r="Q8" s="57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</row>
    <row r="9" spans="1:29" ht="15" customHeight="1" x14ac:dyDescent="0.25">
      <c r="A9" s="265"/>
      <c r="B9" s="227" t="s">
        <v>30</v>
      </c>
      <c r="C9" s="8">
        <f>C6/C7*100</f>
        <v>84.050880626223091</v>
      </c>
      <c r="D9" s="7">
        <f>D6/D7*100</f>
        <v>90.080738177623985</v>
      </c>
      <c r="E9" s="7">
        <f>E6/E7*100</f>
        <v>89.016492530869527</v>
      </c>
      <c r="F9" s="6"/>
      <c r="G9" s="8">
        <f>G6/G7*100</f>
        <v>82.935534240463966</v>
      </c>
      <c r="H9" s="7">
        <f>H6/H7*100</f>
        <v>84.907870912770264</v>
      </c>
      <c r="I9" s="7">
        <f>I6/I7*100</f>
        <v>84.697542757915272</v>
      </c>
      <c r="J9" s="68"/>
      <c r="K9" s="56"/>
      <c r="L9" s="81"/>
      <c r="Q9" s="57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</row>
    <row r="10" spans="1:29" ht="15" customHeight="1" x14ac:dyDescent="0.25">
      <c r="A10" s="265"/>
      <c r="B10" s="227" t="s">
        <v>31</v>
      </c>
      <c r="C10" s="8">
        <f>C6/C8*100</f>
        <v>85.9</v>
      </c>
      <c r="D10" s="7">
        <f>D6/D8*100</f>
        <v>108.56817894603816</v>
      </c>
      <c r="E10" s="7">
        <f>E6/E8*100</f>
        <v>103.99475436295774</v>
      </c>
      <c r="F10" s="6"/>
      <c r="G10" s="8">
        <f>G6/G8*100</f>
        <v>83.908824193184387</v>
      </c>
      <c r="H10" s="7">
        <f>H6/H8*100</f>
        <v>103.39147915180598</v>
      </c>
      <c r="I10" s="7">
        <f>I6/I8*100</f>
        <v>100.94406486547784</v>
      </c>
      <c r="J10" s="68"/>
      <c r="K10" s="56"/>
      <c r="L10" s="81"/>
      <c r="M10" s="81"/>
      <c r="N10" s="81"/>
      <c r="O10" s="81"/>
      <c r="Q10" s="57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</row>
    <row r="11" spans="1:29" ht="15" customHeight="1" thickBot="1" x14ac:dyDescent="0.3">
      <c r="A11" s="266"/>
      <c r="B11" s="228" t="s">
        <v>7</v>
      </c>
      <c r="C11" s="14">
        <f>C6/E6*100</f>
        <v>16.66504995634882</v>
      </c>
      <c r="D11" s="15">
        <f>D6/E6*100</f>
        <v>83.334950043651176</v>
      </c>
      <c r="E11" s="15">
        <f>SUM(C11:D11)</f>
        <v>100</v>
      </c>
      <c r="F11" s="16"/>
      <c r="G11" s="14">
        <f>G6/I6*100</f>
        <v>10.442060326911195</v>
      </c>
      <c r="H11" s="15">
        <f>H6/I6*100</f>
        <v>89.557939673088811</v>
      </c>
      <c r="I11" s="15">
        <f>SUM(G11:H11)</f>
        <v>100</v>
      </c>
      <c r="J11" s="69"/>
      <c r="K11" s="56"/>
      <c r="Q11" s="57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</row>
    <row r="12" spans="1:29" ht="15" customHeight="1" x14ac:dyDescent="0.25">
      <c r="A12" s="267" t="s">
        <v>9</v>
      </c>
      <c r="B12" s="226" t="s">
        <v>29</v>
      </c>
      <c r="C12" s="78">
        <v>2040</v>
      </c>
      <c r="D12" s="30">
        <v>13734</v>
      </c>
      <c r="E12" s="30">
        <f>SUM(C12:D12)</f>
        <v>15774</v>
      </c>
      <c r="F12" s="31">
        <f>E12/E42*100</f>
        <v>40.450302595137963</v>
      </c>
      <c r="G12" s="78">
        <v>7741</v>
      </c>
      <c r="H12" s="30">
        <v>74407</v>
      </c>
      <c r="I12" s="30">
        <f>SUM(G12:H12)</f>
        <v>82148</v>
      </c>
      <c r="J12" s="70">
        <f>I12/I42*100</f>
        <v>32.769542531633448</v>
      </c>
      <c r="K12" s="56"/>
      <c r="M12" s="81" t="str">
        <f>A6</f>
        <v>HOTELI</v>
      </c>
      <c r="N12" s="81" t="str">
        <f>A12</f>
        <v>OBJEKTI U DOMAĆINSTVU</v>
      </c>
      <c r="O12" s="81" t="str">
        <f>A18</f>
        <v>OSTALI UGOSTITELJSKI OBJEKTI ZA SMJEŠTAJ</v>
      </c>
      <c r="P12" s="81" t="str">
        <f>A24</f>
        <v>KAMP</v>
      </c>
      <c r="Q12" s="57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</row>
    <row r="13" spans="1:29" ht="15" customHeight="1" x14ac:dyDescent="0.25">
      <c r="A13" s="267"/>
      <c r="B13" s="227" t="s">
        <v>27</v>
      </c>
      <c r="C13" s="79">
        <v>2099</v>
      </c>
      <c r="D13" s="5">
        <v>14434</v>
      </c>
      <c r="E13" s="5">
        <f>SUM(C13:D13)</f>
        <v>16533</v>
      </c>
      <c r="F13" s="6">
        <f>E13/E43*100</f>
        <v>40.65258550738892</v>
      </c>
      <c r="G13" s="79">
        <v>8020</v>
      </c>
      <c r="H13" s="5">
        <v>75946</v>
      </c>
      <c r="I13" s="5">
        <f>SUM(G13:H13)</f>
        <v>83966</v>
      </c>
      <c r="J13" s="68">
        <f>I13/I43*100</f>
        <v>32.814087633458911</v>
      </c>
      <c r="K13" s="56"/>
      <c r="L13" s="81" t="str">
        <f>B6</f>
        <v>2026.</v>
      </c>
      <c r="M13" s="92">
        <f>E6</f>
        <v>10309</v>
      </c>
      <c r="N13" s="92">
        <f>E12</f>
        <v>15774</v>
      </c>
      <c r="O13" s="92">
        <f>E18</f>
        <v>7402</v>
      </c>
      <c r="P13" s="1">
        <f>E24</f>
        <v>138</v>
      </c>
      <c r="Q13" s="57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</row>
    <row r="14" spans="1:29" ht="15" customHeight="1" x14ac:dyDescent="0.25">
      <c r="A14" s="267"/>
      <c r="B14" s="227" t="s">
        <v>25</v>
      </c>
      <c r="C14" s="79">
        <v>1337</v>
      </c>
      <c r="D14" s="5">
        <v>12694</v>
      </c>
      <c r="E14" s="5">
        <f>C14+D14</f>
        <v>14031</v>
      </c>
      <c r="F14" s="6">
        <f>E14/E44*100</f>
        <v>42.021563342318061</v>
      </c>
      <c r="G14" s="79">
        <v>5030</v>
      </c>
      <c r="H14" s="5">
        <v>67896</v>
      </c>
      <c r="I14" s="5">
        <f>SUM(G14:H14)</f>
        <v>72926</v>
      </c>
      <c r="J14" s="68">
        <f>I14/I44*100</f>
        <v>38.031018909644651</v>
      </c>
      <c r="K14" s="56"/>
      <c r="L14" s="81" t="str">
        <f>B7</f>
        <v>2025.</v>
      </c>
      <c r="M14" s="92">
        <f>E7</f>
        <v>11581</v>
      </c>
      <c r="N14" s="92">
        <f>E13</f>
        <v>16533</v>
      </c>
      <c r="O14" s="93">
        <f>E19</f>
        <v>6605</v>
      </c>
      <c r="P14" s="1">
        <f>E25</f>
        <v>102</v>
      </c>
      <c r="Q14" s="57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</row>
    <row r="15" spans="1:29" ht="15" customHeight="1" x14ac:dyDescent="0.25">
      <c r="A15" s="267"/>
      <c r="B15" s="227" t="s">
        <v>30</v>
      </c>
      <c r="C15" s="13">
        <f>C12/C13*100</f>
        <v>97.189137684611708</v>
      </c>
      <c r="D15" s="9">
        <f>D12/D13*11</f>
        <v>10.466537342386033</v>
      </c>
      <c r="E15" s="9">
        <f>E12/E13*100</f>
        <v>95.409181636726544</v>
      </c>
      <c r="F15" s="6"/>
      <c r="G15" s="13">
        <f>G12/G13*100</f>
        <v>96.521197007481291</v>
      </c>
      <c r="H15" s="9">
        <f>H12/H13*100</f>
        <v>97.973560161167157</v>
      </c>
      <c r="I15" s="9">
        <f>I12/I13*100</f>
        <v>97.834837910582849</v>
      </c>
      <c r="J15" s="68"/>
      <c r="K15" s="56"/>
      <c r="L15" s="81" t="str">
        <f>B8</f>
        <v>2024.</v>
      </c>
      <c r="M15" s="92">
        <f>E8</f>
        <v>9913</v>
      </c>
      <c r="N15" s="92">
        <f>E14</f>
        <v>14031</v>
      </c>
      <c r="O15" s="93">
        <f>E20</f>
        <v>4994</v>
      </c>
      <c r="P15" s="1">
        <f>E26</f>
        <v>86</v>
      </c>
      <c r="Q15" s="57"/>
      <c r="S15" s="91"/>
      <c r="T15" s="91"/>
      <c r="U15" s="81"/>
      <c r="V15" s="81"/>
      <c r="W15" s="81"/>
      <c r="X15" s="81"/>
      <c r="Y15" s="81"/>
      <c r="Z15" s="81"/>
      <c r="AA15" s="81"/>
      <c r="AB15" s="91"/>
      <c r="AC15" s="91"/>
    </row>
    <row r="16" spans="1:29" ht="15" customHeight="1" x14ac:dyDescent="0.25">
      <c r="A16" s="267"/>
      <c r="B16" s="227" t="s">
        <v>31</v>
      </c>
      <c r="C16" s="13">
        <f>C12/C14*100</f>
        <v>152.58040388930439</v>
      </c>
      <c r="D16" s="9">
        <f>D12/D14*100</f>
        <v>108.19284701433749</v>
      </c>
      <c r="E16" s="9">
        <f>E12/E14*100</f>
        <v>112.42249305110113</v>
      </c>
      <c r="F16" s="6"/>
      <c r="G16" s="13">
        <f>G12/G14*100</f>
        <v>153.89662027833003</v>
      </c>
      <c r="H16" s="9">
        <f>H12/H14*100</f>
        <v>109.58966654883939</v>
      </c>
      <c r="I16" s="9">
        <f>I12/I14*100</f>
        <v>112.6456956366728</v>
      </c>
      <c r="J16" s="68"/>
      <c r="K16" s="56"/>
      <c r="Q16" s="57"/>
      <c r="S16" s="91"/>
      <c r="T16" s="91"/>
      <c r="U16" s="81"/>
      <c r="V16" s="92"/>
      <c r="W16" s="92"/>
      <c r="X16" s="215"/>
      <c r="Y16" s="216"/>
      <c r="Z16" s="92"/>
      <c r="AA16" s="215"/>
      <c r="AB16" s="91"/>
      <c r="AC16" s="91"/>
    </row>
    <row r="17" spans="1:29" ht="15" customHeight="1" thickBot="1" x14ac:dyDescent="0.3">
      <c r="A17" s="267"/>
      <c r="B17" s="229" t="s">
        <v>7</v>
      </c>
      <c r="C17" s="10">
        <f>C12/E12*100</f>
        <v>12.93267402054013</v>
      </c>
      <c r="D17" s="11">
        <f>D12/E12*100</f>
        <v>87.067325979459881</v>
      </c>
      <c r="E17" s="11">
        <f>SUM(C17:D17)</f>
        <v>100.00000000000001</v>
      </c>
      <c r="F17" s="12"/>
      <c r="G17" s="10">
        <f>G12/I12*100</f>
        <v>9.423236110434825</v>
      </c>
      <c r="H17" s="11">
        <f>H12/I12*100</f>
        <v>90.576763889565171</v>
      </c>
      <c r="I17" s="11">
        <f>SUM(G17:H17)</f>
        <v>100</v>
      </c>
      <c r="J17" s="71"/>
      <c r="K17" s="56"/>
      <c r="Q17" s="57"/>
      <c r="S17" s="91"/>
      <c r="T17" s="91"/>
      <c r="U17" s="81"/>
      <c r="V17" s="92"/>
      <c r="W17" s="92"/>
      <c r="X17" s="217"/>
      <c r="Y17" s="216"/>
      <c r="Z17" s="92"/>
      <c r="AA17" s="217"/>
      <c r="AB17" s="91"/>
      <c r="AC17" s="91"/>
    </row>
    <row r="18" spans="1:29" ht="15" customHeight="1" thickBot="1" x14ac:dyDescent="0.3">
      <c r="A18" s="268" t="s">
        <v>10</v>
      </c>
      <c r="B18" s="226" t="s">
        <v>29</v>
      </c>
      <c r="C18" s="75">
        <v>911</v>
      </c>
      <c r="D18" s="27">
        <v>6491</v>
      </c>
      <c r="E18" s="27">
        <f>C18+D18</f>
        <v>7402</v>
      </c>
      <c r="F18" s="28">
        <f>E18/E42*100</f>
        <v>18.981433993230073</v>
      </c>
      <c r="G18" s="75">
        <v>2836</v>
      </c>
      <c r="H18" s="27">
        <v>28058</v>
      </c>
      <c r="I18" s="27">
        <f>G18+H18</f>
        <v>30894</v>
      </c>
      <c r="J18" s="67">
        <f>I18/I42*100</f>
        <v>12.323881859233138</v>
      </c>
      <c r="K18" s="58"/>
      <c r="L18" s="59"/>
      <c r="M18" s="59"/>
      <c r="N18" s="59"/>
      <c r="O18" s="59"/>
      <c r="P18" s="59"/>
      <c r="Q18" s="60"/>
      <c r="S18" s="91"/>
      <c r="T18" s="91"/>
      <c r="U18" s="81"/>
      <c r="V18" s="81"/>
      <c r="W18" s="81"/>
      <c r="X18" s="217"/>
      <c r="Y18" s="218"/>
      <c r="Z18" s="81"/>
      <c r="AA18" s="217"/>
      <c r="AB18" s="91"/>
      <c r="AC18" s="91"/>
    </row>
    <row r="19" spans="1:29" ht="15" customHeight="1" x14ac:dyDescent="0.25">
      <c r="A19" s="269"/>
      <c r="B19" s="227" t="s">
        <v>27</v>
      </c>
      <c r="C19" s="79">
        <v>625</v>
      </c>
      <c r="D19" s="5">
        <v>5980</v>
      </c>
      <c r="E19" s="5">
        <f>SUM(C19:D19)</f>
        <v>6605</v>
      </c>
      <c r="F19" s="6">
        <f>E19/E43*100</f>
        <v>16.240871425410017</v>
      </c>
      <c r="G19" s="79">
        <v>1895</v>
      </c>
      <c r="H19" s="5">
        <v>27051</v>
      </c>
      <c r="I19" s="5">
        <f>SUM(G19:H19)</f>
        <v>28946</v>
      </c>
      <c r="J19" s="68">
        <f>I19/I43*100</f>
        <v>11.312157071172875</v>
      </c>
      <c r="K19" s="56"/>
      <c r="Q19" s="57"/>
      <c r="S19" s="91"/>
      <c r="T19" s="91"/>
      <c r="U19" s="81"/>
      <c r="V19" s="92"/>
      <c r="W19" s="92"/>
      <c r="X19" s="217"/>
      <c r="Y19" s="216"/>
      <c r="Z19" s="92"/>
      <c r="AA19" s="81"/>
      <c r="AB19" s="91"/>
      <c r="AC19" s="91"/>
    </row>
    <row r="20" spans="1:29" ht="15" customHeight="1" x14ac:dyDescent="0.25">
      <c r="A20" s="269"/>
      <c r="B20" s="227" t="s">
        <v>25</v>
      </c>
      <c r="C20" s="79">
        <v>560</v>
      </c>
      <c r="D20" s="5">
        <v>4434</v>
      </c>
      <c r="E20" s="5">
        <f>C20+D20</f>
        <v>4994</v>
      </c>
      <c r="F20" s="6">
        <f>E20/E44*100</f>
        <v>14.956573824498353</v>
      </c>
      <c r="G20" s="79">
        <v>1682</v>
      </c>
      <c r="H20" s="5">
        <v>21847</v>
      </c>
      <c r="I20" s="5">
        <f>G20+H20</f>
        <v>23529</v>
      </c>
      <c r="J20" s="68">
        <f>I20/I44*100</f>
        <v>12.270408961481898</v>
      </c>
      <c r="K20" s="56"/>
      <c r="Q20" s="57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</row>
    <row r="21" spans="1:29" ht="15" customHeight="1" x14ac:dyDescent="0.25">
      <c r="A21" s="269"/>
      <c r="B21" s="227" t="s">
        <v>30</v>
      </c>
      <c r="C21" s="13">
        <f>C18/C19*100</f>
        <v>145.76</v>
      </c>
      <c r="D21" s="9">
        <f>D18/D19*100</f>
        <v>108.54515050167224</v>
      </c>
      <c r="E21" s="9">
        <f>E18/E19*100</f>
        <v>112.0666161998486</v>
      </c>
      <c r="F21" s="6"/>
      <c r="G21" s="13">
        <f>G18/G19*100</f>
        <v>149.65699208443272</v>
      </c>
      <c r="H21" s="9">
        <f>H18/H19*100</f>
        <v>103.72259805552476</v>
      </c>
      <c r="I21" s="9">
        <f>I18/I19*100</f>
        <v>106.72977268016307</v>
      </c>
      <c r="J21" s="68"/>
      <c r="K21" s="56"/>
      <c r="Q21" s="57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</row>
    <row r="22" spans="1:29" ht="15" customHeight="1" x14ac:dyDescent="0.25">
      <c r="A22" s="269"/>
      <c r="B22" s="227" t="s">
        <v>31</v>
      </c>
      <c r="C22" s="13">
        <f>C18/C20*100</f>
        <v>162.67857142857142</v>
      </c>
      <c r="D22" s="225">
        <f>D18/D20*100</f>
        <v>146.39152007216961</v>
      </c>
      <c r="E22" s="9">
        <f>E18/E20*100</f>
        <v>148.21786143372046</v>
      </c>
      <c r="F22" s="6"/>
      <c r="G22" s="13">
        <f>G18/G20*100</f>
        <v>168.60879904875148</v>
      </c>
      <c r="H22" s="9">
        <f>H18/H20*100</f>
        <v>128.4295326589463</v>
      </c>
      <c r="I22" s="9">
        <f>I18/I20*100</f>
        <v>131.30179778146118</v>
      </c>
      <c r="J22" s="68"/>
      <c r="K22" s="56"/>
      <c r="Q22" s="57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</row>
    <row r="23" spans="1:29" ht="15" customHeight="1" thickBot="1" x14ac:dyDescent="0.3">
      <c r="A23" s="270"/>
      <c r="B23" s="228" t="s">
        <v>7</v>
      </c>
      <c r="C23" s="14">
        <f>C18/E18*100</f>
        <v>12.30748446365847</v>
      </c>
      <c r="D23" s="15">
        <f>D18/E18*100</f>
        <v>87.692515536341531</v>
      </c>
      <c r="E23" s="15">
        <f>SUM(C23:D23)</f>
        <v>100</v>
      </c>
      <c r="F23" s="16"/>
      <c r="G23" s="14">
        <f>G18/I18*100</f>
        <v>9.1797760082863977</v>
      </c>
      <c r="H23" s="15">
        <f>H18/I18*100</f>
        <v>90.820223991713604</v>
      </c>
      <c r="I23" s="15">
        <f>SUM(G23:H23)</f>
        <v>100</v>
      </c>
      <c r="J23" s="69"/>
      <c r="K23" s="56"/>
      <c r="Q23" s="57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</row>
    <row r="24" spans="1:29" ht="15" customHeight="1" x14ac:dyDescent="0.25">
      <c r="A24" s="271" t="s">
        <v>26</v>
      </c>
      <c r="B24" s="226" t="s">
        <v>29</v>
      </c>
      <c r="C24" s="78">
        <v>0</v>
      </c>
      <c r="D24" s="30">
        <v>138</v>
      </c>
      <c r="E24" s="29">
        <f>SUM(C24:D24)</f>
        <v>138</v>
      </c>
      <c r="F24" s="31">
        <f>E24/E42*100</f>
        <v>0.35388244948199815</v>
      </c>
      <c r="G24" s="78">
        <v>0</v>
      </c>
      <c r="H24" s="30">
        <v>649</v>
      </c>
      <c r="I24" s="30">
        <f>SUM(G24:H24)</f>
        <v>649</v>
      </c>
      <c r="J24" s="70">
        <f>I24/I42*100</f>
        <v>0.2588916723843564</v>
      </c>
      <c r="K24" s="56"/>
      <c r="M24" s="81" t="str">
        <f>B6</f>
        <v>2026.</v>
      </c>
      <c r="N24" s="81" t="str">
        <f>B7</f>
        <v>2025.</v>
      </c>
      <c r="O24" s="81" t="str">
        <f>B8</f>
        <v>2024.</v>
      </c>
      <c r="Q24" s="57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</row>
    <row r="25" spans="1:29" ht="15" customHeight="1" x14ac:dyDescent="0.25">
      <c r="A25" s="271"/>
      <c r="B25" s="227" t="s">
        <v>27</v>
      </c>
      <c r="C25" s="79">
        <v>0</v>
      </c>
      <c r="D25" s="5">
        <v>102</v>
      </c>
      <c r="E25" s="5">
        <f>SUM(C25:D25)</f>
        <v>102</v>
      </c>
      <c r="F25" s="6">
        <f>E25/E43*100</f>
        <v>0.25080528166416682</v>
      </c>
      <c r="G25" s="79">
        <v>0</v>
      </c>
      <c r="H25" s="5">
        <v>580</v>
      </c>
      <c r="I25" s="5">
        <f>SUM(G25:H25)</f>
        <v>580</v>
      </c>
      <c r="J25" s="68">
        <f>I25/I43*100</f>
        <v>0.22666520767222648</v>
      </c>
      <c r="K25" s="56"/>
      <c r="L25" s="81" t="s">
        <v>11</v>
      </c>
      <c r="M25" s="81">
        <f>I24</f>
        <v>649</v>
      </c>
      <c r="N25" s="81">
        <f>I25</f>
        <v>580</v>
      </c>
      <c r="O25" s="81">
        <f>I26</f>
        <v>496</v>
      </c>
      <c r="Q25" s="57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</row>
    <row r="26" spans="1:29" ht="15" customHeight="1" x14ac:dyDescent="0.25">
      <c r="A26" s="271"/>
      <c r="B26" s="227" t="s">
        <v>25</v>
      </c>
      <c r="C26" s="79">
        <v>1</v>
      </c>
      <c r="D26" s="5">
        <v>85</v>
      </c>
      <c r="E26" s="5">
        <f>SUM(C26:D26)</f>
        <v>86</v>
      </c>
      <c r="F26" s="6">
        <f>E26/E44*100</f>
        <v>0.25756214435459718</v>
      </c>
      <c r="G26" s="79">
        <v>5</v>
      </c>
      <c r="H26" s="5">
        <v>491</v>
      </c>
      <c r="I26" s="4">
        <f>SUM(G26:H26)</f>
        <v>496</v>
      </c>
      <c r="J26" s="68">
        <f>I26/I44*100</f>
        <v>0.2586647475411204</v>
      </c>
      <c r="K26" s="56"/>
      <c r="L26" s="81" t="str">
        <f>A18</f>
        <v>OSTALI UGOSTITELJSKI OBJEKTI ZA SMJEŠTAJ</v>
      </c>
      <c r="M26" s="93">
        <f>I18</f>
        <v>30894</v>
      </c>
      <c r="N26" s="93">
        <f>I19</f>
        <v>28946</v>
      </c>
      <c r="O26" s="93">
        <f>I20</f>
        <v>23529</v>
      </c>
      <c r="Q26" s="57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</row>
    <row r="27" spans="1:29" ht="15" customHeight="1" x14ac:dyDescent="0.25">
      <c r="A27" s="271"/>
      <c r="B27" s="227" t="s">
        <v>30</v>
      </c>
      <c r="C27" s="13" t="e">
        <f>C24/C25*100</f>
        <v>#DIV/0!</v>
      </c>
      <c r="D27" s="9">
        <f>D24/D25*100</f>
        <v>135.29411764705884</v>
      </c>
      <c r="E27" s="9">
        <f>E24/E25*100</f>
        <v>135.29411764705884</v>
      </c>
      <c r="F27" s="6"/>
      <c r="G27" s="13" t="e">
        <f>G24/G25*100</f>
        <v>#DIV/0!</v>
      </c>
      <c r="H27" s="9">
        <f>H24/H25*100</f>
        <v>111.89655172413792</v>
      </c>
      <c r="I27" s="5">
        <f>I24/I25*100</f>
        <v>111.89655172413792</v>
      </c>
      <c r="J27" s="68"/>
      <c r="K27" s="56"/>
      <c r="L27" s="81" t="s">
        <v>9</v>
      </c>
      <c r="M27" s="93">
        <f>I12</f>
        <v>82148</v>
      </c>
      <c r="N27" s="93">
        <f>I13</f>
        <v>83966</v>
      </c>
      <c r="O27" s="93">
        <f>I14</f>
        <v>72926</v>
      </c>
      <c r="Q27" s="57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</row>
    <row r="28" spans="1:29" ht="15" customHeight="1" x14ac:dyDescent="0.25">
      <c r="A28" s="271"/>
      <c r="B28" s="227" t="s">
        <v>31</v>
      </c>
      <c r="C28" s="13">
        <f>C24/C26*100</f>
        <v>0</v>
      </c>
      <c r="D28" s="9">
        <f>D24/D26*100</f>
        <v>162.35294117647058</v>
      </c>
      <c r="E28" s="9">
        <f>E24/E26*100</f>
        <v>160.46511627906978</v>
      </c>
      <c r="F28" s="6"/>
      <c r="G28" s="13">
        <f>G24/G26*100</f>
        <v>0</v>
      </c>
      <c r="H28" s="9">
        <f>H24/H26*100</f>
        <v>132.17922606924643</v>
      </c>
      <c r="I28" s="9">
        <f>I24/I26*100</f>
        <v>130.84677419354838</v>
      </c>
      <c r="J28" s="68"/>
      <c r="K28" s="56"/>
      <c r="L28" s="81" t="s">
        <v>8</v>
      </c>
      <c r="M28" s="93">
        <f>I6</f>
        <v>35606</v>
      </c>
      <c r="N28" s="93">
        <f>I7</f>
        <v>42039</v>
      </c>
      <c r="O28" s="93">
        <f>I8</f>
        <v>35273</v>
      </c>
      <c r="Q28" s="57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</row>
    <row r="29" spans="1:29" ht="15" customHeight="1" thickBot="1" x14ac:dyDescent="0.3">
      <c r="A29" s="271"/>
      <c r="B29" s="229" t="s">
        <v>7</v>
      </c>
      <c r="C29" s="10">
        <f>C24/E24*100</f>
        <v>0</v>
      </c>
      <c r="D29" s="11">
        <f>D24/E24*100</f>
        <v>100</v>
      </c>
      <c r="E29" s="11">
        <f>SUM(C29:D29)</f>
        <v>100</v>
      </c>
      <c r="F29" s="12"/>
      <c r="G29" s="10">
        <f>G24/I24*100</f>
        <v>0</v>
      </c>
      <c r="H29" s="11">
        <f>H24/I24*100</f>
        <v>100</v>
      </c>
      <c r="I29" s="11">
        <f>SUM(G29:H29)</f>
        <v>100</v>
      </c>
      <c r="J29" s="71"/>
      <c r="K29" s="56"/>
      <c r="Q29" s="57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</row>
    <row r="30" spans="1:29" ht="15" customHeight="1" x14ac:dyDescent="0.25">
      <c r="A30" s="246" t="s">
        <v>12</v>
      </c>
      <c r="B30" s="230" t="s">
        <v>29</v>
      </c>
      <c r="C30" s="75">
        <f>C6+C12+C18+C24</f>
        <v>4669</v>
      </c>
      <c r="D30" s="27">
        <f>D6+D12+D18+D24</f>
        <v>28954</v>
      </c>
      <c r="E30" s="27">
        <f t="shared" ref="C30:J32" si="0">E6+E12+E18+E24</f>
        <v>33623</v>
      </c>
      <c r="F30" s="28">
        <f t="shared" si="0"/>
        <v>86.221663760385681</v>
      </c>
      <c r="G30" s="75">
        <f>G6+G12+G18+G24</f>
        <v>14295</v>
      </c>
      <c r="H30" s="27">
        <f>H6+H12+H18+H24</f>
        <v>135002</v>
      </c>
      <c r="I30" s="27">
        <f>I6+I12+I18+I24</f>
        <v>149297</v>
      </c>
      <c r="J30" s="67">
        <f t="shared" si="0"/>
        <v>59.555855180226899</v>
      </c>
      <c r="K30" s="56"/>
      <c r="Q30" s="57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</row>
    <row r="31" spans="1:29" ht="15" customHeight="1" x14ac:dyDescent="0.25">
      <c r="A31" s="247"/>
      <c r="B31" s="231" t="s">
        <v>27</v>
      </c>
      <c r="C31" s="77">
        <f>C7+C13+C19+C25</f>
        <v>4768</v>
      </c>
      <c r="D31" s="42">
        <f>D7+D13+D19+D25</f>
        <v>30053</v>
      </c>
      <c r="E31" s="42">
        <f t="shared" si="0"/>
        <v>34821</v>
      </c>
      <c r="F31" s="43">
        <f t="shared" si="0"/>
        <v>85.620497184587776</v>
      </c>
      <c r="G31" s="77">
        <f>G7+G13+G19+G25</f>
        <v>14398</v>
      </c>
      <c r="H31" s="42">
        <f>H7+H13+H19+H25</f>
        <v>141133</v>
      </c>
      <c r="I31" s="42">
        <f t="shared" si="0"/>
        <v>155531</v>
      </c>
      <c r="J31" s="72">
        <f t="shared" si="0"/>
        <v>60.781838645636306</v>
      </c>
      <c r="K31" s="64"/>
      <c r="L31" s="65"/>
      <c r="M31" s="65"/>
      <c r="N31" s="65"/>
      <c r="O31" s="65"/>
      <c r="P31" s="65"/>
      <c r="Q31" s="66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</row>
    <row r="32" spans="1:29" ht="15" customHeight="1" x14ac:dyDescent="0.25">
      <c r="A32" s="247"/>
      <c r="B32" s="231" t="s">
        <v>25</v>
      </c>
      <c r="C32" s="77">
        <f t="shared" si="0"/>
        <v>3898</v>
      </c>
      <c r="D32" s="42">
        <f t="shared" si="0"/>
        <v>25126</v>
      </c>
      <c r="E32" s="42">
        <f t="shared" si="0"/>
        <v>29024</v>
      </c>
      <c r="F32" s="43">
        <f t="shared" si="0"/>
        <v>86.924228811021251</v>
      </c>
      <c r="G32" s="77">
        <f t="shared" si="0"/>
        <v>11148</v>
      </c>
      <c r="H32" s="42">
        <f t="shared" si="0"/>
        <v>121076</v>
      </c>
      <c r="I32" s="42">
        <f t="shared" si="0"/>
        <v>132224</v>
      </c>
      <c r="J32" s="72">
        <f t="shared" si="0"/>
        <v>68.955015279994157</v>
      </c>
      <c r="K32" s="64"/>
      <c r="L32" s="65"/>
      <c r="M32" s="65"/>
      <c r="N32" s="65"/>
      <c r="O32" s="65"/>
      <c r="P32" s="65"/>
      <c r="Q32" s="66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</row>
    <row r="33" spans="1:17" ht="15" customHeight="1" thickBot="1" x14ac:dyDescent="0.3">
      <c r="A33" s="247"/>
      <c r="B33" s="231" t="s">
        <v>30</v>
      </c>
      <c r="C33" s="45">
        <f>C30/C31*100</f>
        <v>97.923657718120808</v>
      </c>
      <c r="D33" s="44">
        <f>D30/D31*100</f>
        <v>96.343127142049042</v>
      </c>
      <c r="E33" s="44">
        <f>E30/E31*100</f>
        <v>96.559547399557744</v>
      </c>
      <c r="F33" s="43"/>
      <c r="G33" s="45">
        <f>G30/G31*100</f>
        <v>99.284622864286703</v>
      </c>
      <c r="H33" s="44">
        <f>H30/H31*100</f>
        <v>95.65587070352079</v>
      </c>
      <c r="I33" s="44">
        <f>I30/I31*100</f>
        <v>95.991795847773105</v>
      </c>
      <c r="J33" s="72"/>
      <c r="K33" s="61"/>
      <c r="L33" s="62"/>
      <c r="M33" s="62"/>
      <c r="N33" s="62"/>
      <c r="O33" s="62"/>
      <c r="P33" s="62"/>
      <c r="Q33" s="63"/>
    </row>
    <row r="34" spans="1:17" ht="15" customHeight="1" x14ac:dyDescent="0.25">
      <c r="A34" s="247"/>
      <c r="B34" s="231" t="s">
        <v>31</v>
      </c>
      <c r="C34" s="45">
        <f>C30/C32*100</f>
        <v>119.77937403796818</v>
      </c>
      <c r="D34" s="44">
        <f>D30/D32*100</f>
        <v>115.23521451882513</v>
      </c>
      <c r="E34" s="44">
        <f>E30/E32*100</f>
        <v>115.84550716648292</v>
      </c>
      <c r="F34" s="43"/>
      <c r="G34" s="45">
        <f>G30/G32*100</f>
        <v>128.22927879440257</v>
      </c>
      <c r="H34" s="44">
        <f>H30/H32*100</f>
        <v>111.50186659618753</v>
      </c>
      <c r="I34" s="44">
        <f>I30/I32*100</f>
        <v>112.91217933204258</v>
      </c>
      <c r="J34" s="43"/>
      <c r="K34" s="238" t="s">
        <v>20</v>
      </c>
      <c r="L34" s="239"/>
      <c r="M34" s="239"/>
      <c r="N34" s="239"/>
      <c r="O34" s="239"/>
      <c r="P34" s="239"/>
      <c r="Q34" s="240"/>
    </row>
    <row r="35" spans="1:17" ht="15" customHeight="1" thickBot="1" x14ac:dyDescent="0.3">
      <c r="A35" s="248"/>
      <c r="B35" s="232" t="s">
        <v>7</v>
      </c>
      <c r="C35" s="50">
        <f>C30/E30*100</f>
        <v>13.886327811319632</v>
      </c>
      <c r="D35" s="48">
        <f>D30/E30*100</f>
        <v>86.113672188680368</v>
      </c>
      <c r="E35" s="48">
        <f>SUM(C35:D35)</f>
        <v>100</v>
      </c>
      <c r="F35" s="49"/>
      <c r="G35" s="50">
        <f>G30/I30*100</f>
        <v>9.5748742439566765</v>
      </c>
      <c r="H35" s="48">
        <f>H30/I30*100</f>
        <v>90.425125756043329</v>
      </c>
      <c r="I35" s="48">
        <f>SUM(G35:H35)</f>
        <v>100</v>
      </c>
      <c r="J35" s="49"/>
      <c r="K35" s="241"/>
      <c r="L35" s="242"/>
      <c r="M35" s="242"/>
      <c r="N35" s="242"/>
      <c r="O35" s="242"/>
      <c r="P35" s="242"/>
      <c r="Q35" s="243"/>
    </row>
    <row r="36" spans="1:17" ht="15" customHeight="1" x14ac:dyDescent="0.25">
      <c r="A36" s="249" t="s">
        <v>13</v>
      </c>
      <c r="B36" s="226" t="s">
        <v>29</v>
      </c>
      <c r="C36" s="75">
        <v>1466</v>
      </c>
      <c r="D36" s="27">
        <v>3907</v>
      </c>
      <c r="E36" s="27">
        <f>SUM(C36:D36)</f>
        <v>5373</v>
      </c>
      <c r="F36" s="28">
        <f>E36/E42*100</f>
        <v>13.778336239614319</v>
      </c>
      <c r="G36" s="75">
        <v>26455</v>
      </c>
      <c r="H36" s="27">
        <v>74932</v>
      </c>
      <c r="I36" s="27">
        <f>G36+H36</f>
        <v>101387</v>
      </c>
      <c r="J36" s="28">
        <f>I36/I42*100</f>
        <v>40.444144819773101</v>
      </c>
      <c r="K36" s="56"/>
      <c r="Q36" s="57"/>
    </row>
    <row r="37" spans="1:17" ht="15" customHeight="1" x14ac:dyDescent="0.25">
      <c r="A37" s="250"/>
      <c r="B37" s="227" t="s">
        <v>27</v>
      </c>
      <c r="C37" s="76">
        <v>1647</v>
      </c>
      <c r="D37" s="22">
        <v>4201</v>
      </c>
      <c r="E37" s="158">
        <f>SUM(C37:D37)</f>
        <v>5848</v>
      </c>
      <c r="F37" s="23">
        <f>E37/E43*100</f>
        <v>14.379502815412232</v>
      </c>
      <c r="G37" s="76">
        <v>27692</v>
      </c>
      <c r="H37" s="22">
        <v>72661</v>
      </c>
      <c r="I37" s="22">
        <f>G37+H37</f>
        <v>100353</v>
      </c>
      <c r="J37" s="23">
        <f>I37/I43*100</f>
        <v>39.218161354363694</v>
      </c>
      <c r="K37" s="56"/>
      <c r="L37" s="81" t="s">
        <v>8</v>
      </c>
      <c r="M37" s="82">
        <f>J6</f>
        <v>14.203539116975955</v>
      </c>
      <c r="Q37" s="57"/>
    </row>
    <row r="38" spans="1:17" ht="15" customHeight="1" x14ac:dyDescent="0.25">
      <c r="A38" s="250"/>
      <c r="B38" s="227" t="s">
        <v>25</v>
      </c>
      <c r="C38" s="76">
        <v>1236</v>
      </c>
      <c r="D38" s="22">
        <v>3130</v>
      </c>
      <c r="E38" s="22">
        <f>SUM(C38:D38)</f>
        <v>4366</v>
      </c>
      <c r="F38" s="23">
        <f>E38/E44*100</f>
        <v>13.075771188978734</v>
      </c>
      <c r="G38" s="76">
        <v>18004</v>
      </c>
      <c r="H38" s="22">
        <v>41526</v>
      </c>
      <c r="I38" s="22">
        <f>G38+H38</f>
        <v>59530</v>
      </c>
      <c r="J38" s="23">
        <f>I38/I44*100</f>
        <v>31.044984720005843</v>
      </c>
      <c r="K38" s="56"/>
      <c r="L38" s="81" t="s">
        <v>9</v>
      </c>
      <c r="M38" s="82">
        <f>J12</f>
        <v>32.769542531633448</v>
      </c>
      <c r="Q38" s="57"/>
    </row>
    <row r="39" spans="1:17" ht="15" customHeight="1" x14ac:dyDescent="0.25">
      <c r="A39" s="250"/>
      <c r="B39" s="227" t="s">
        <v>30</v>
      </c>
      <c r="C39" s="25">
        <f>C36/C37*100</f>
        <v>89.010321797207041</v>
      </c>
      <c r="D39" s="24">
        <f>D36/D37*100</f>
        <v>93.00166626993574</v>
      </c>
      <c r="E39" s="219">
        <f>E36/E37*100</f>
        <v>91.877564979480169</v>
      </c>
      <c r="F39" s="23"/>
      <c r="G39" s="25">
        <f>G36/G37*100</f>
        <v>95.533005922288027</v>
      </c>
      <c r="H39" s="24">
        <f>H36/H37*100</f>
        <v>103.12547308735085</v>
      </c>
      <c r="I39" s="24">
        <f>I36/I37*100</f>
        <v>101.03036281924807</v>
      </c>
      <c r="J39" s="23"/>
      <c r="K39" s="56"/>
      <c r="L39" s="81" t="s">
        <v>10</v>
      </c>
      <c r="M39" s="82">
        <f>J18</f>
        <v>12.323881859233138</v>
      </c>
      <c r="Q39" s="57"/>
    </row>
    <row r="40" spans="1:17" ht="15" customHeight="1" x14ac:dyDescent="0.25">
      <c r="A40" s="250"/>
      <c r="B40" s="227" t="s">
        <v>31</v>
      </c>
      <c r="C40" s="25">
        <f>C36/C38*100</f>
        <v>118.6084142394822</v>
      </c>
      <c r="D40" s="219">
        <f>D36/D38*100</f>
        <v>124.82428115015975</v>
      </c>
      <c r="E40" s="24">
        <f>E36/E38*100</f>
        <v>123.06459001374255</v>
      </c>
      <c r="F40" s="23"/>
      <c r="G40" s="25">
        <f>G36/G38*100</f>
        <v>146.93956898467007</v>
      </c>
      <c r="H40" s="24">
        <f>H36/H38*100</f>
        <v>180.44598564754614</v>
      </c>
      <c r="I40" s="24">
        <f>I36/I38*100</f>
        <v>170.31244750545943</v>
      </c>
      <c r="J40" s="23"/>
      <c r="K40" s="56"/>
      <c r="L40" s="81" t="s">
        <v>11</v>
      </c>
      <c r="M40" s="82">
        <f>J24</f>
        <v>0.2588916723843564</v>
      </c>
      <c r="Q40" s="57"/>
    </row>
    <row r="41" spans="1:17" ht="15" customHeight="1" thickBot="1" x14ac:dyDescent="0.3">
      <c r="A41" s="251"/>
      <c r="B41" s="233" t="s">
        <v>7</v>
      </c>
      <c r="C41" s="47">
        <f>C36/E36*100</f>
        <v>27.284571003163965</v>
      </c>
      <c r="D41" s="46">
        <f>D36/E36*100</f>
        <v>72.715428996836025</v>
      </c>
      <c r="E41" s="46">
        <f>SUM(C41:D41)</f>
        <v>99.999999999999986</v>
      </c>
      <c r="F41" s="26"/>
      <c r="G41" s="47">
        <f>G36/I36*100</f>
        <v>26.093088857545837</v>
      </c>
      <c r="H41" s="46">
        <f>H36/I36*100</f>
        <v>73.906911142454163</v>
      </c>
      <c r="I41" s="46">
        <f>SUM(G41:H41)</f>
        <v>100</v>
      </c>
      <c r="J41" s="26"/>
      <c r="K41" s="56"/>
      <c r="L41" s="81" t="s">
        <v>21</v>
      </c>
      <c r="M41" s="82">
        <f>J36</f>
        <v>40.444144819773101</v>
      </c>
      <c r="Q41" s="57"/>
    </row>
    <row r="42" spans="1:17" ht="15" customHeight="1" x14ac:dyDescent="0.25">
      <c r="A42" s="262" t="s">
        <v>18</v>
      </c>
      <c r="B42" s="234" t="s">
        <v>29</v>
      </c>
      <c r="C42" s="73">
        <f t="shared" ref="C42:D44" si="1">C30+C36</f>
        <v>6135</v>
      </c>
      <c r="D42" s="51">
        <f t="shared" si="1"/>
        <v>32861</v>
      </c>
      <c r="E42" s="51">
        <f>SUM(C42:D42)</f>
        <v>38996</v>
      </c>
      <c r="F42" s="52">
        <f>F6+F12+F18+F24+F36</f>
        <v>100</v>
      </c>
      <c r="G42" s="73">
        <f>G30+G36</f>
        <v>40750</v>
      </c>
      <c r="H42" s="51">
        <f t="shared" ref="G42:H44" si="2">H30+H36</f>
        <v>209934</v>
      </c>
      <c r="I42" s="51">
        <f>SUM(G42:H42)</f>
        <v>250684</v>
      </c>
      <c r="J42" s="52">
        <f>J6+J12+J18+J24+J36</f>
        <v>100</v>
      </c>
      <c r="K42" s="56"/>
      <c r="Q42" s="57"/>
    </row>
    <row r="43" spans="1:17" ht="15" customHeight="1" x14ac:dyDescent="0.25">
      <c r="A43" s="262"/>
      <c r="B43" s="235" t="s">
        <v>27</v>
      </c>
      <c r="C43" s="74">
        <f t="shared" si="1"/>
        <v>6415</v>
      </c>
      <c r="D43" s="32">
        <f t="shared" si="1"/>
        <v>34254</v>
      </c>
      <c r="E43" s="32">
        <f>SUM(C43:D43)</f>
        <v>40669</v>
      </c>
      <c r="F43" s="33">
        <f>F31+F37</f>
        <v>100.00000000000001</v>
      </c>
      <c r="G43" s="74">
        <f t="shared" si="2"/>
        <v>42090</v>
      </c>
      <c r="H43" s="32">
        <f t="shared" si="2"/>
        <v>213794</v>
      </c>
      <c r="I43" s="32">
        <f>SUM(G43:H43)</f>
        <v>255884</v>
      </c>
      <c r="J43" s="33">
        <f>J7+J13+J19+J25+J37</f>
        <v>100</v>
      </c>
      <c r="K43" s="56"/>
      <c r="Q43" s="57"/>
    </row>
    <row r="44" spans="1:17" ht="15" customHeight="1" x14ac:dyDescent="0.25">
      <c r="A44" s="262"/>
      <c r="B44" s="235" t="s">
        <v>25</v>
      </c>
      <c r="C44" s="74">
        <f t="shared" si="1"/>
        <v>5134</v>
      </c>
      <c r="D44" s="32">
        <f t="shared" si="1"/>
        <v>28256</v>
      </c>
      <c r="E44" s="32">
        <f>SUM(C44:D44)</f>
        <v>33390</v>
      </c>
      <c r="F44" s="33">
        <f>F32+F38</f>
        <v>99.999999999999986</v>
      </c>
      <c r="G44" s="74">
        <f t="shared" si="2"/>
        <v>29152</v>
      </c>
      <c r="H44" s="32">
        <f t="shared" si="2"/>
        <v>162602</v>
      </c>
      <c r="I44" s="237">
        <f>SUM(G44:H44)</f>
        <v>191754</v>
      </c>
      <c r="J44" s="33">
        <f>J32+J38</f>
        <v>100</v>
      </c>
      <c r="K44" s="56"/>
      <c r="Q44" s="57"/>
    </row>
    <row r="45" spans="1:17" ht="15" customHeight="1" x14ac:dyDescent="0.25">
      <c r="A45" s="262"/>
      <c r="B45" s="235" t="s">
        <v>30</v>
      </c>
      <c r="C45" s="35">
        <f>C42/C43*100</f>
        <v>95.635229929851903</v>
      </c>
      <c r="D45" s="34">
        <f>D42/D43*100</f>
        <v>95.933321655865015</v>
      </c>
      <c r="E45" s="34">
        <f>E42/E43*100</f>
        <v>95.886301605645571</v>
      </c>
      <c r="F45" s="33"/>
      <c r="G45" s="35">
        <f>G42/G43*100</f>
        <v>96.816345925397968</v>
      </c>
      <c r="H45" s="34">
        <f>H42/H43*100</f>
        <v>98.19452370038448</v>
      </c>
      <c r="I45" s="34">
        <f>I42/I43*100</f>
        <v>97.967829172593838</v>
      </c>
      <c r="J45" s="33"/>
      <c r="K45" s="56"/>
      <c r="Q45" s="57"/>
    </row>
    <row r="46" spans="1:17" ht="15" customHeight="1" x14ac:dyDescent="0.25">
      <c r="A46" s="262"/>
      <c r="B46" s="235" t="s">
        <v>31</v>
      </c>
      <c r="C46" s="35">
        <f>C42/C44*100</f>
        <v>119.49746786131672</v>
      </c>
      <c r="D46" s="34">
        <f>D42/D44*100</f>
        <v>116.2974235560589</v>
      </c>
      <c r="E46" s="34">
        <f>E42/E44*100</f>
        <v>116.7894579215334</v>
      </c>
      <c r="F46" s="33"/>
      <c r="G46" s="35">
        <f>G42/G44*100</f>
        <v>139.78457738748628</v>
      </c>
      <c r="H46" s="34">
        <f>H42/H44*100</f>
        <v>129.10911304903999</v>
      </c>
      <c r="I46" s="34">
        <f>I42/I44*100</f>
        <v>130.73208381572223</v>
      </c>
      <c r="J46" s="33"/>
      <c r="K46" s="56"/>
      <c r="Q46" s="57"/>
    </row>
    <row r="47" spans="1:17" ht="15" customHeight="1" thickBot="1" x14ac:dyDescent="0.3">
      <c r="A47" s="263"/>
      <c r="B47" s="236" t="s">
        <v>7</v>
      </c>
      <c r="C47" s="38">
        <f>C42/E42*100</f>
        <v>15.732382808493178</v>
      </c>
      <c r="D47" s="36">
        <f>D42/E42*100</f>
        <v>84.267617191506815</v>
      </c>
      <c r="E47" s="36">
        <f>SUM(C47:D47)</f>
        <v>100</v>
      </c>
      <c r="F47" s="37"/>
      <c r="G47" s="38">
        <f>G42/I42*100</f>
        <v>16.255524883917602</v>
      </c>
      <c r="H47" s="36">
        <f>H42/I42*100</f>
        <v>83.744475116082398</v>
      </c>
      <c r="I47" s="36">
        <f>SUM(G47:H47)</f>
        <v>100</v>
      </c>
      <c r="J47" s="37"/>
      <c r="K47" s="58"/>
      <c r="L47" s="59"/>
      <c r="M47" s="59"/>
      <c r="N47" s="59"/>
      <c r="O47" s="59"/>
      <c r="P47" s="59"/>
      <c r="Q47" s="60"/>
    </row>
    <row r="48" spans="1:17" ht="15" customHeight="1" x14ac:dyDescent="0.25">
      <c r="A48" s="83"/>
      <c r="B48" s="84"/>
      <c r="C48" s="84"/>
      <c r="D48" s="84"/>
      <c r="E48" s="84"/>
      <c r="F48" s="84"/>
      <c r="G48" s="84"/>
      <c r="H48" s="84"/>
    </row>
    <row r="49" spans="1:17" ht="15" customHeight="1" x14ac:dyDescent="0.25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</row>
    <row r="50" spans="1:17" ht="15" customHeight="1" x14ac:dyDescent="0.25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</row>
    <row r="51" spans="1:17" ht="15" customHeight="1" x14ac:dyDescent="0.25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</row>
    <row r="52" spans="1:17" ht="15" customHeight="1" x14ac:dyDescent="0.25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</row>
    <row r="53" spans="1:17" ht="15" customHeight="1" x14ac:dyDescent="0.25">
      <c r="A53" s="85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</row>
    <row r="54" spans="1:17" ht="15" customHeight="1" x14ac:dyDescent="0.25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</row>
    <row r="55" spans="1:17" ht="15" customHeight="1" x14ac:dyDescent="0.25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</row>
    <row r="56" spans="1:17" ht="15" customHeight="1" x14ac:dyDescent="0.25">
      <c r="A56" s="85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</row>
    <row r="57" spans="1:17" ht="15" customHeight="1" x14ac:dyDescent="0.25">
      <c r="A57" s="85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</row>
    <row r="58" spans="1:17" ht="15" customHeight="1" x14ac:dyDescent="0.25">
      <c r="A58" s="85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</row>
    <row r="59" spans="1:17" ht="15" customHeight="1" x14ac:dyDescent="0.25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</row>
    <row r="60" spans="1:17" ht="15" customHeight="1" x14ac:dyDescent="0.25">
      <c r="A60" s="85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</row>
    <row r="61" spans="1:17" ht="15" customHeight="1" x14ac:dyDescent="0.25">
      <c r="A61" s="85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</row>
    <row r="62" spans="1:17" ht="15" customHeight="1" x14ac:dyDescent="0.25">
      <c r="A62" s="85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</row>
    <row r="63" spans="1:17" ht="15" customHeight="1" x14ac:dyDescent="0.25">
      <c r="A63" s="85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</row>
    <row r="64" spans="1:17" ht="15" customHeight="1" x14ac:dyDescent="0.25">
      <c r="A64" s="85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</row>
    <row r="65" spans="1:17" ht="15" customHeight="1" x14ac:dyDescent="0.25">
      <c r="A65" s="85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</row>
    <row r="66" spans="1:17" ht="15" customHeight="1" x14ac:dyDescent="0.25">
      <c r="A66" s="85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</row>
    <row r="67" spans="1:17" ht="15" customHeight="1" x14ac:dyDescent="0.25">
      <c r="A67" s="85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</row>
    <row r="68" spans="1:17" ht="15" customHeight="1" x14ac:dyDescent="0.25">
      <c r="A68" s="85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</row>
    <row r="69" spans="1:17" ht="15" customHeight="1" x14ac:dyDescent="0.25">
      <c r="A69" s="85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</row>
    <row r="70" spans="1:17" ht="15" customHeight="1" x14ac:dyDescent="0.25">
      <c r="A70" s="85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</row>
    <row r="71" spans="1:17" ht="15" customHeight="1" x14ac:dyDescent="0.25">
      <c r="A71" s="85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</row>
    <row r="72" spans="1:17" ht="15" customHeight="1" x14ac:dyDescent="0.25">
      <c r="A72" s="85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</row>
  </sheetData>
  <mergeCells count="13">
    <mergeCell ref="A42:A47"/>
    <mergeCell ref="A6:A11"/>
    <mergeCell ref="A12:A17"/>
    <mergeCell ref="A18:A23"/>
    <mergeCell ref="A24:A29"/>
    <mergeCell ref="K34:Q35"/>
    <mergeCell ref="A1:Q3"/>
    <mergeCell ref="A30:A35"/>
    <mergeCell ref="A36:A41"/>
    <mergeCell ref="K4:Q4"/>
    <mergeCell ref="A4:B5"/>
    <mergeCell ref="C4:F4"/>
    <mergeCell ref="G4:J4"/>
  </mergeCells>
  <phoneticPr fontId="42" type="noConversion"/>
  <printOptions horizontalCentered="1"/>
  <pageMargins left="0.15748031496062992" right="0.15748031496062992" top="0.10572916666666667" bottom="0.15748031496062992" header="0" footer="0"/>
  <pageSetup paperSize="9" scale="90" fitToHeight="0" orientation="landscape" horizontalDpi="1200" verticalDpi="1200" r:id="rId1"/>
  <headerFooter differentFirst="1"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2485-A869-498A-BBCC-BFBE6363217E}">
  <dimension ref="A1:AR108"/>
  <sheetViews>
    <sheetView zoomScale="80" zoomScaleNormal="80" zoomScaleSheetLayoutView="80" zoomScalePageLayoutView="60" workbookViewId="0">
      <selection activeCell="X13" sqref="X13"/>
    </sheetView>
  </sheetViews>
  <sheetFormatPr defaultRowHeight="15" x14ac:dyDescent="0.25"/>
  <cols>
    <col min="1" max="1" width="19.5703125" customWidth="1"/>
    <col min="18" max="18" width="13.42578125" customWidth="1"/>
    <col min="19" max="20" width="11" bestFit="1" customWidth="1"/>
    <col min="21" max="21" width="10.7109375" customWidth="1"/>
    <col min="24" max="24" width="12.140625" customWidth="1"/>
  </cols>
  <sheetData>
    <row r="1" spans="1:44" ht="9.9499999999999993" customHeight="1" x14ac:dyDescent="0.25">
      <c r="A1" s="272" t="s">
        <v>108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</row>
    <row r="2" spans="1:44" ht="9.9499999999999993" customHeight="1" x14ac:dyDescent="0.2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</row>
    <row r="3" spans="1:44" ht="9.9499999999999993" customHeight="1" thickBot="1" x14ac:dyDescent="0.3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</row>
    <row r="4" spans="1:44" x14ac:dyDescent="0.25">
      <c r="A4" s="281" t="s">
        <v>22</v>
      </c>
      <c r="B4" s="274" t="s">
        <v>29</v>
      </c>
      <c r="C4" s="274"/>
      <c r="D4" s="274"/>
      <c r="E4" s="275" t="s">
        <v>27</v>
      </c>
      <c r="F4" s="274"/>
      <c r="G4" s="276"/>
      <c r="H4" s="274" t="s">
        <v>25</v>
      </c>
      <c r="I4" s="274"/>
      <c r="J4" s="274"/>
      <c r="K4" s="277" t="s">
        <v>30</v>
      </c>
      <c r="L4" s="278"/>
      <c r="M4" s="274" t="s">
        <v>31</v>
      </c>
      <c r="N4" s="274"/>
      <c r="O4" s="279" t="s">
        <v>28</v>
      </c>
      <c r="P4" s="280"/>
      <c r="Q4" s="100"/>
      <c r="R4" s="100"/>
      <c r="S4" s="100"/>
      <c r="T4" s="100"/>
      <c r="U4" s="100"/>
      <c r="V4" s="100"/>
      <c r="W4" s="107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</row>
    <row r="5" spans="1:44" ht="30.75" thickBot="1" x14ac:dyDescent="0.3">
      <c r="A5" s="282"/>
      <c r="B5" s="17" t="s">
        <v>14</v>
      </c>
      <c r="C5" s="18" t="s">
        <v>15</v>
      </c>
      <c r="D5" s="126" t="s">
        <v>16</v>
      </c>
      <c r="E5" s="19" t="s">
        <v>14</v>
      </c>
      <c r="F5" s="18" t="s">
        <v>15</v>
      </c>
      <c r="G5" s="20" t="s">
        <v>16</v>
      </c>
      <c r="H5" s="17" t="s">
        <v>14</v>
      </c>
      <c r="I5" s="18" t="s">
        <v>15</v>
      </c>
      <c r="J5" s="126" t="s">
        <v>16</v>
      </c>
      <c r="K5" s="19" t="s">
        <v>14</v>
      </c>
      <c r="L5" s="21" t="s">
        <v>15</v>
      </c>
      <c r="M5" s="17" t="s">
        <v>14</v>
      </c>
      <c r="N5" s="120" t="s">
        <v>15</v>
      </c>
      <c r="O5" s="19" t="s">
        <v>14</v>
      </c>
      <c r="P5" s="21" t="s">
        <v>15</v>
      </c>
      <c r="Q5" t="str">
        <f t="shared" ref="Q5:Q14" si="0">A6</f>
        <v>Njemačka</v>
      </c>
      <c r="R5" s="101">
        <f>D6</f>
        <v>25.926843807980067</v>
      </c>
      <c r="W5" s="102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</row>
    <row r="6" spans="1:44" x14ac:dyDescent="0.25">
      <c r="A6" s="180" t="s">
        <v>32</v>
      </c>
      <c r="B6" s="122">
        <v>5970</v>
      </c>
      <c r="C6" s="123">
        <v>38708</v>
      </c>
      <c r="D6" s="127">
        <f t="shared" ref="D6:D37" si="1">IF($C$83&lt;&gt;0,C6/$C$83*100,0)</f>
        <v>25.926843807980067</v>
      </c>
      <c r="E6" s="124">
        <v>6678</v>
      </c>
      <c r="F6" s="123">
        <v>43402</v>
      </c>
      <c r="G6" s="125">
        <f t="shared" ref="G6:G37" si="2">IF($F$83&lt;&gt;0,F6/$F$83*100,0)</f>
        <v>27.905690826909108</v>
      </c>
      <c r="H6" s="122">
        <v>5611</v>
      </c>
      <c r="I6" s="123">
        <v>37669</v>
      </c>
      <c r="J6" s="127">
        <f t="shared" ref="J6:J37" si="3">IF($I$83&lt;&gt;0,I6/$I$83*100,0)</f>
        <v>28.488776621490803</v>
      </c>
      <c r="K6" s="132">
        <f t="shared" ref="K6:K37" si="4">IF(OR(B6&lt;&gt;0)*(E6&lt;&gt;0),B6/E6*100," ")</f>
        <v>89.39802336028751</v>
      </c>
      <c r="L6" s="133">
        <f t="shared" ref="L6:L37" si="5">IF(OR(C6&lt;&gt;0)*(F6&lt;&gt;0),C6/F6*100," ")</f>
        <v>89.184830192157037</v>
      </c>
      <c r="M6" s="189">
        <f t="shared" ref="M6:M37" si="6">IF(OR(B6&lt;&gt;0)*(H6&lt;&gt;0),B6/H6*100," ")</f>
        <v>106.39814649795045</v>
      </c>
      <c r="N6" s="190">
        <f t="shared" ref="N6:N37" si="7">IF(OR(C6&lt;&gt;0)*(I6&lt;&gt;0),C6/I6*100," ")</f>
        <v>102.75823621545568</v>
      </c>
      <c r="O6" s="131">
        <f>IF(OR(E6&lt;&gt;0)*(H6&lt;&gt;0),E6/H6*100," ")</f>
        <v>119.01621814293352</v>
      </c>
      <c r="P6" s="133">
        <f>IF(OR(F6&lt;&gt;0)*(I6&lt;&gt;0),F6/I6*100," ")</f>
        <v>115.21941118691763</v>
      </c>
      <c r="Q6" t="str">
        <f t="shared" si="0"/>
        <v>Austrija</v>
      </c>
      <c r="R6" s="101">
        <f t="shared" ref="R6:R14" si="8">D7</f>
        <v>18.272972665224351</v>
      </c>
      <c r="W6" s="102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</row>
    <row r="7" spans="1:44" x14ac:dyDescent="0.25">
      <c r="A7" s="178" t="s">
        <v>33</v>
      </c>
      <c r="B7" s="108">
        <v>6330</v>
      </c>
      <c r="C7" s="109">
        <v>27281</v>
      </c>
      <c r="D7" s="128">
        <f t="shared" si="1"/>
        <v>18.272972665224351</v>
      </c>
      <c r="E7" s="112">
        <v>6687</v>
      </c>
      <c r="F7" s="109">
        <v>29032</v>
      </c>
      <c r="G7" s="39">
        <f t="shared" si="2"/>
        <v>18.666375192083891</v>
      </c>
      <c r="H7" s="108">
        <v>5162</v>
      </c>
      <c r="I7" s="109">
        <v>23385</v>
      </c>
      <c r="J7" s="127">
        <f t="shared" si="3"/>
        <v>17.685896660212972</v>
      </c>
      <c r="K7" s="132">
        <f t="shared" si="4"/>
        <v>94.661283086585911</v>
      </c>
      <c r="L7" s="133">
        <f t="shared" si="5"/>
        <v>93.968724166437028</v>
      </c>
      <c r="M7" s="40">
        <f t="shared" si="6"/>
        <v>122.62688880278962</v>
      </c>
      <c r="N7" s="41">
        <f t="shared" si="7"/>
        <v>116.66025229848194</v>
      </c>
      <c r="O7" s="131">
        <f t="shared" ref="O7:O38" si="9">IF(OR(E7&lt;&gt;0)*(H7&lt;&gt;0),E7/H7*100," ")</f>
        <v>129.54281286323129</v>
      </c>
      <c r="P7" s="133">
        <f t="shared" ref="P7:P70" si="10">IF(OR(F7&lt;&gt;0)*(I7&lt;&gt;0),F7/I7*100," ")</f>
        <v>124.14795809279452</v>
      </c>
      <c r="Q7" t="str">
        <f t="shared" si="0"/>
        <v>Slovenija</v>
      </c>
      <c r="R7" s="101">
        <f t="shared" si="8"/>
        <v>11.891732586723109</v>
      </c>
      <c r="W7" s="102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</row>
    <row r="8" spans="1:44" x14ac:dyDescent="0.25">
      <c r="A8" s="178" t="s">
        <v>34</v>
      </c>
      <c r="B8" s="108">
        <v>5383</v>
      </c>
      <c r="C8" s="109">
        <v>17754</v>
      </c>
      <c r="D8" s="128">
        <f t="shared" si="1"/>
        <v>11.891732586723109</v>
      </c>
      <c r="E8" s="112">
        <v>4800</v>
      </c>
      <c r="F8" s="109">
        <v>15996</v>
      </c>
      <c r="G8" s="39">
        <f t="shared" si="2"/>
        <v>10.284766380978711</v>
      </c>
      <c r="H8" s="108">
        <v>4055</v>
      </c>
      <c r="I8" s="109">
        <v>13338</v>
      </c>
      <c r="J8" s="127">
        <f t="shared" si="3"/>
        <v>10.087427395934172</v>
      </c>
      <c r="K8" s="132">
        <f t="shared" si="4"/>
        <v>112.14583333333333</v>
      </c>
      <c r="L8" s="133">
        <f t="shared" si="5"/>
        <v>110.99024756189047</v>
      </c>
      <c r="M8" s="40">
        <f t="shared" si="6"/>
        <v>132.74969173859432</v>
      </c>
      <c r="N8" s="41">
        <f t="shared" si="7"/>
        <v>133.10841205578049</v>
      </c>
      <c r="O8" s="131">
        <f t="shared" si="9"/>
        <v>118.37237977805179</v>
      </c>
      <c r="P8" s="133">
        <f t="shared" si="10"/>
        <v>119.92802519118308</v>
      </c>
      <c r="Q8" t="str">
        <f t="shared" si="0"/>
        <v>Hrvatska</v>
      </c>
      <c r="R8" s="101">
        <f t="shared" si="8"/>
        <v>9.5748742439566765</v>
      </c>
      <c r="W8" s="102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</row>
    <row r="9" spans="1:44" x14ac:dyDescent="0.25">
      <c r="A9" s="178" t="s">
        <v>35</v>
      </c>
      <c r="B9" s="108">
        <v>4669</v>
      </c>
      <c r="C9" s="109">
        <v>14295</v>
      </c>
      <c r="D9" s="128">
        <f t="shared" si="1"/>
        <v>9.5748742439566765</v>
      </c>
      <c r="E9" s="112">
        <v>4768</v>
      </c>
      <c r="F9" s="109">
        <v>14398</v>
      </c>
      <c r="G9" s="39">
        <f t="shared" si="2"/>
        <v>9.2573184767023928</v>
      </c>
      <c r="H9" s="108">
        <v>3898</v>
      </c>
      <c r="I9" s="109">
        <v>11148</v>
      </c>
      <c r="J9" s="127">
        <f t="shared" si="3"/>
        <v>8.4311471442400769</v>
      </c>
      <c r="K9" s="132">
        <f t="shared" si="4"/>
        <v>97.923657718120808</v>
      </c>
      <c r="L9" s="133">
        <f t="shared" si="5"/>
        <v>99.284622864286703</v>
      </c>
      <c r="M9" s="40">
        <f t="shared" si="6"/>
        <v>119.77937403796818</v>
      </c>
      <c r="N9" s="41">
        <f t="shared" si="7"/>
        <v>128.22927879440257</v>
      </c>
      <c r="O9" s="131">
        <f t="shared" si="9"/>
        <v>122.31913801949719</v>
      </c>
      <c r="P9" s="133">
        <f t="shared" si="10"/>
        <v>129.15321133835667</v>
      </c>
      <c r="Q9" t="str">
        <f t="shared" si="0"/>
        <v>Mađarska</v>
      </c>
      <c r="R9" s="101">
        <f t="shared" si="8"/>
        <v>5.7690375560125124</v>
      </c>
      <c r="W9" s="102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</row>
    <row r="10" spans="1:44" x14ac:dyDescent="0.25">
      <c r="A10" s="178" t="s">
        <v>37</v>
      </c>
      <c r="B10" s="108">
        <v>2265</v>
      </c>
      <c r="C10" s="109">
        <v>8613</v>
      </c>
      <c r="D10" s="128">
        <f t="shared" si="1"/>
        <v>5.7690375560125124</v>
      </c>
      <c r="E10" s="112">
        <v>2121</v>
      </c>
      <c r="F10" s="109">
        <v>7704</v>
      </c>
      <c r="G10" s="39">
        <f t="shared" si="2"/>
        <v>4.9533533507789445</v>
      </c>
      <c r="H10" s="108">
        <v>1890</v>
      </c>
      <c r="I10" s="109">
        <v>7119</v>
      </c>
      <c r="J10" s="127">
        <f t="shared" si="3"/>
        <v>5.3840452565343657</v>
      </c>
      <c r="K10" s="132">
        <f t="shared" si="4"/>
        <v>106.78925035360677</v>
      </c>
      <c r="L10" s="133">
        <f t="shared" si="5"/>
        <v>111.79906542056075</v>
      </c>
      <c r="M10" s="40">
        <f t="shared" si="6"/>
        <v>119.84126984126983</v>
      </c>
      <c r="N10" s="41">
        <f t="shared" si="7"/>
        <v>120.98609355246523</v>
      </c>
      <c r="O10" s="131">
        <f t="shared" si="9"/>
        <v>112.22222222222223</v>
      </c>
      <c r="P10" s="133">
        <f t="shared" si="10"/>
        <v>108.21744627054362</v>
      </c>
      <c r="Q10" t="str">
        <f t="shared" si="0"/>
        <v>Češka</v>
      </c>
      <c r="R10" s="101">
        <f t="shared" si="8"/>
        <v>4.7201216367375096</v>
      </c>
      <c r="W10" s="102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</row>
    <row r="11" spans="1:44" x14ac:dyDescent="0.25">
      <c r="A11" s="179" t="s">
        <v>42</v>
      </c>
      <c r="B11" s="116">
        <v>1326</v>
      </c>
      <c r="C11" s="117">
        <v>7047</v>
      </c>
      <c r="D11" s="129">
        <f t="shared" si="1"/>
        <v>4.7201216367375096</v>
      </c>
      <c r="E11" s="118">
        <v>1170</v>
      </c>
      <c r="F11" s="117">
        <v>5610</v>
      </c>
      <c r="G11" s="119">
        <f t="shared" si="2"/>
        <v>3.6069979618211159</v>
      </c>
      <c r="H11" s="116">
        <v>1173</v>
      </c>
      <c r="I11" s="110">
        <v>5698</v>
      </c>
      <c r="J11" s="152">
        <f t="shared" si="3"/>
        <v>4.3093538238141331</v>
      </c>
      <c r="K11" s="194">
        <f t="shared" si="4"/>
        <v>113.33333333333333</v>
      </c>
      <c r="L11" s="195">
        <f t="shared" si="5"/>
        <v>125.61497326203208</v>
      </c>
      <c r="M11" s="196">
        <f t="shared" si="6"/>
        <v>113.04347826086956</v>
      </c>
      <c r="N11" s="213">
        <f t="shared" si="7"/>
        <v>123.67497367497367</v>
      </c>
      <c r="O11" s="214">
        <f t="shared" si="9"/>
        <v>99.744245524296673</v>
      </c>
      <c r="P11" s="195">
        <f t="shared" si="10"/>
        <v>98.455598455598462</v>
      </c>
      <c r="Q11" t="str">
        <f t="shared" si="0"/>
        <v>Italija</v>
      </c>
      <c r="R11" s="101">
        <f t="shared" si="8"/>
        <v>4.4233976570192306</v>
      </c>
      <c r="W11" s="102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</row>
    <row r="12" spans="1:44" x14ac:dyDescent="0.25">
      <c r="A12" s="179" t="s">
        <v>36</v>
      </c>
      <c r="B12" s="116">
        <v>1712</v>
      </c>
      <c r="C12" s="117">
        <v>6604</v>
      </c>
      <c r="D12" s="129">
        <f t="shared" si="1"/>
        <v>4.4233976570192306</v>
      </c>
      <c r="E12" s="118">
        <v>1663</v>
      </c>
      <c r="F12" s="117">
        <v>5961</v>
      </c>
      <c r="G12" s="119">
        <f t="shared" si="2"/>
        <v>3.8326764439243628</v>
      </c>
      <c r="H12" s="116">
        <v>1264</v>
      </c>
      <c r="I12" s="110">
        <v>4671</v>
      </c>
      <c r="J12" s="152">
        <f t="shared" si="3"/>
        <v>3.5326415779283638</v>
      </c>
      <c r="K12" s="194">
        <f t="shared" si="4"/>
        <v>102.94648226097414</v>
      </c>
      <c r="L12" s="195">
        <f t="shared" si="5"/>
        <v>110.78678074148634</v>
      </c>
      <c r="M12" s="196">
        <f t="shared" si="6"/>
        <v>135.44303797468353</v>
      </c>
      <c r="N12" s="213">
        <f t="shared" si="7"/>
        <v>141.38300149860842</v>
      </c>
      <c r="O12" s="214">
        <f t="shared" si="9"/>
        <v>131.56645569620252</v>
      </c>
      <c r="P12" s="195">
        <f t="shared" si="10"/>
        <v>127.61721258831085</v>
      </c>
      <c r="Q12" t="str">
        <f t="shared" si="0"/>
        <v>Poljska</v>
      </c>
      <c r="R12" s="101">
        <f t="shared" si="8"/>
        <v>4.3242663951720397</v>
      </c>
      <c r="W12" s="102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</row>
    <row r="13" spans="1:44" x14ac:dyDescent="0.25">
      <c r="A13" s="179" t="s">
        <v>38</v>
      </c>
      <c r="B13" s="116">
        <v>1290</v>
      </c>
      <c r="C13" s="117">
        <v>6456</v>
      </c>
      <c r="D13" s="129">
        <f t="shared" si="1"/>
        <v>4.3242663951720397</v>
      </c>
      <c r="E13" s="118">
        <v>1504</v>
      </c>
      <c r="F13" s="117">
        <v>7488</v>
      </c>
      <c r="G13" s="119">
        <f t="shared" si="2"/>
        <v>4.8144742848692541</v>
      </c>
      <c r="H13" s="116">
        <v>1405</v>
      </c>
      <c r="I13" s="110">
        <v>7491</v>
      </c>
      <c r="J13" s="152">
        <f t="shared" si="3"/>
        <v>5.6653860116166506</v>
      </c>
      <c r="K13" s="194">
        <f t="shared" si="4"/>
        <v>85.771276595744681</v>
      </c>
      <c r="L13" s="195">
        <f t="shared" si="5"/>
        <v>86.21794871794873</v>
      </c>
      <c r="M13" s="196">
        <f t="shared" si="6"/>
        <v>91.814946619217082</v>
      </c>
      <c r="N13" s="213">
        <f t="shared" si="7"/>
        <v>86.183420104124949</v>
      </c>
      <c r="O13" s="214">
        <f t="shared" si="9"/>
        <v>107.04626334519574</v>
      </c>
      <c r="P13" s="195">
        <f t="shared" si="10"/>
        <v>99.95995194233079</v>
      </c>
      <c r="Q13" t="str">
        <f t="shared" si="0"/>
        <v>Slovačka</v>
      </c>
      <c r="R13" s="101">
        <f t="shared" si="8"/>
        <v>3.2706618351339949</v>
      </c>
      <c r="W13" s="102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</row>
    <row r="14" spans="1:44" x14ac:dyDescent="0.25">
      <c r="A14" s="179" t="s">
        <v>39</v>
      </c>
      <c r="B14" s="116">
        <v>1046</v>
      </c>
      <c r="C14" s="117">
        <v>4883</v>
      </c>
      <c r="D14" s="129">
        <f t="shared" si="1"/>
        <v>3.2706618351339949</v>
      </c>
      <c r="E14" s="118">
        <v>1260</v>
      </c>
      <c r="F14" s="117">
        <v>5425</v>
      </c>
      <c r="G14" s="119">
        <f t="shared" si="2"/>
        <v>3.4880506137040204</v>
      </c>
      <c r="H14" s="116">
        <v>1073</v>
      </c>
      <c r="I14" s="110">
        <v>4541</v>
      </c>
      <c r="J14" s="152">
        <f t="shared" si="3"/>
        <v>3.4343235721200385</v>
      </c>
      <c r="K14" s="194">
        <f t="shared" si="4"/>
        <v>83.015873015873026</v>
      </c>
      <c r="L14" s="195">
        <f t="shared" si="5"/>
        <v>90.009216589861751</v>
      </c>
      <c r="M14" s="196">
        <f t="shared" si="6"/>
        <v>97.483690587138867</v>
      </c>
      <c r="N14" s="213">
        <f t="shared" si="7"/>
        <v>107.53138075313808</v>
      </c>
      <c r="O14" s="214">
        <f t="shared" si="9"/>
        <v>117.4277726001864</v>
      </c>
      <c r="P14" s="195">
        <f t="shared" si="10"/>
        <v>119.46707773618147</v>
      </c>
      <c r="Q14" t="str">
        <f t="shared" si="0"/>
        <v>Ukrajina</v>
      </c>
      <c r="R14" s="101">
        <f t="shared" si="8"/>
        <v>1.9993703825261055</v>
      </c>
      <c r="W14" s="102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</row>
    <row r="15" spans="1:44" ht="15.75" thickBot="1" x14ac:dyDescent="0.3">
      <c r="A15" s="179" t="s">
        <v>41</v>
      </c>
      <c r="B15" s="116">
        <v>510</v>
      </c>
      <c r="C15" s="117">
        <v>2985</v>
      </c>
      <c r="D15" s="129">
        <f t="shared" si="1"/>
        <v>1.9993703825261055</v>
      </c>
      <c r="E15" s="118">
        <v>512</v>
      </c>
      <c r="F15" s="117">
        <v>3092</v>
      </c>
      <c r="G15" s="119">
        <f t="shared" si="2"/>
        <v>1.9880281101516739</v>
      </c>
      <c r="H15" s="116">
        <v>332</v>
      </c>
      <c r="I15" s="110">
        <v>1749</v>
      </c>
      <c r="J15" s="152">
        <f t="shared" si="3"/>
        <v>1.3227553242981607</v>
      </c>
      <c r="K15" s="194">
        <f t="shared" si="4"/>
        <v>99.609375</v>
      </c>
      <c r="L15" s="195">
        <f t="shared" si="5"/>
        <v>96.539456662354468</v>
      </c>
      <c r="M15" s="196">
        <f t="shared" si="6"/>
        <v>153.6144578313253</v>
      </c>
      <c r="N15" s="213">
        <f t="shared" si="7"/>
        <v>170.66895368782161</v>
      </c>
      <c r="O15" s="214">
        <f t="shared" si="9"/>
        <v>154.21686746987953</v>
      </c>
      <c r="P15" s="195">
        <f t="shared" si="10"/>
        <v>176.78673527730132</v>
      </c>
      <c r="Q15" s="103"/>
      <c r="R15" s="105"/>
      <c r="S15" s="103"/>
      <c r="T15" s="103"/>
      <c r="U15" s="103"/>
      <c r="V15" s="103"/>
      <c r="W15" s="104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</row>
    <row r="16" spans="1:44" x14ac:dyDescent="0.25">
      <c r="A16" s="4" t="s">
        <v>45</v>
      </c>
      <c r="B16" s="79">
        <v>421</v>
      </c>
      <c r="C16" s="5">
        <v>2139</v>
      </c>
      <c r="D16" s="130">
        <f t="shared" si="1"/>
        <v>1.4327146560212194</v>
      </c>
      <c r="E16" s="80">
        <v>472</v>
      </c>
      <c r="F16" s="5">
        <v>2791</v>
      </c>
      <c r="G16" s="94">
        <f t="shared" si="2"/>
        <v>1.7944975599719672</v>
      </c>
      <c r="H16" s="79">
        <v>370</v>
      </c>
      <c r="I16" s="5">
        <v>1937</v>
      </c>
      <c r="J16" s="153">
        <f t="shared" si="3"/>
        <v>1.4649382865440466</v>
      </c>
      <c r="K16" s="193">
        <f t="shared" si="4"/>
        <v>89.194915254237287</v>
      </c>
      <c r="L16" s="197">
        <f t="shared" si="5"/>
        <v>76.639197420279473</v>
      </c>
      <c r="M16" s="95">
        <f t="shared" si="6"/>
        <v>113.78378378378378</v>
      </c>
      <c r="N16" s="96">
        <f t="shared" si="7"/>
        <v>110.42849767681982</v>
      </c>
      <c r="O16" s="198">
        <f t="shared" si="9"/>
        <v>127.56756756756758</v>
      </c>
      <c r="P16" s="197">
        <f t="shared" si="10"/>
        <v>144.08879710893135</v>
      </c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</row>
    <row r="17" spans="1:44" x14ac:dyDescent="0.25">
      <c r="A17" s="4" t="s">
        <v>40</v>
      </c>
      <c r="B17" s="79">
        <v>354</v>
      </c>
      <c r="C17" s="5">
        <v>1566</v>
      </c>
      <c r="D17" s="130">
        <f t="shared" si="1"/>
        <v>1.0489159192750022</v>
      </c>
      <c r="E17" s="80">
        <v>483</v>
      </c>
      <c r="F17" s="5">
        <v>2123</v>
      </c>
      <c r="G17" s="94">
        <f t="shared" si="2"/>
        <v>1.3650011894734813</v>
      </c>
      <c r="H17" s="79">
        <v>399</v>
      </c>
      <c r="I17" s="5">
        <v>1811</v>
      </c>
      <c r="J17" s="153">
        <f t="shared" si="3"/>
        <v>1.3696454501452082</v>
      </c>
      <c r="K17" s="193">
        <f t="shared" si="4"/>
        <v>73.291925465838517</v>
      </c>
      <c r="L17" s="197">
        <f t="shared" si="5"/>
        <v>73.763542157324537</v>
      </c>
      <c r="M17" s="95">
        <f t="shared" si="6"/>
        <v>88.721804511278194</v>
      </c>
      <c r="N17" s="96">
        <f t="shared" si="7"/>
        <v>86.471562672556601</v>
      </c>
      <c r="O17" s="198">
        <f t="shared" si="9"/>
        <v>121.05263157894737</v>
      </c>
      <c r="P17" s="197">
        <f t="shared" si="10"/>
        <v>117.22805080066261</v>
      </c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</row>
    <row r="18" spans="1:44" x14ac:dyDescent="0.25">
      <c r="A18" s="4" t="s">
        <v>43</v>
      </c>
      <c r="B18" s="79">
        <v>294</v>
      </c>
      <c r="C18" s="5">
        <v>1470</v>
      </c>
      <c r="D18" s="130">
        <f t="shared" si="1"/>
        <v>0.98461456023898675</v>
      </c>
      <c r="E18" s="80">
        <v>297</v>
      </c>
      <c r="F18" s="5">
        <v>1886</v>
      </c>
      <c r="G18" s="94">
        <f t="shared" si="2"/>
        <v>1.2126199921559047</v>
      </c>
      <c r="H18" s="79">
        <v>231</v>
      </c>
      <c r="I18" s="5">
        <v>1458</v>
      </c>
      <c r="J18" s="153">
        <f t="shared" si="3"/>
        <v>1.1026742497579864</v>
      </c>
      <c r="K18" s="193">
        <f t="shared" si="4"/>
        <v>98.98989898989899</v>
      </c>
      <c r="L18" s="197">
        <f t="shared" si="5"/>
        <v>77.942735949098619</v>
      </c>
      <c r="M18" s="95">
        <f t="shared" si="6"/>
        <v>127.27272727272727</v>
      </c>
      <c r="N18" s="96">
        <f t="shared" si="7"/>
        <v>100.8230452674897</v>
      </c>
      <c r="O18" s="198">
        <f t="shared" si="9"/>
        <v>128.57142857142858</v>
      </c>
      <c r="P18" s="197">
        <f t="shared" si="10"/>
        <v>129.35528120713306</v>
      </c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</row>
    <row r="19" spans="1:44" x14ac:dyDescent="0.25">
      <c r="A19" s="4" t="s">
        <v>49</v>
      </c>
      <c r="B19" s="141">
        <v>236</v>
      </c>
      <c r="C19" s="111">
        <v>1026</v>
      </c>
      <c r="D19" s="130">
        <f t="shared" si="1"/>
        <v>0.68722077469741516</v>
      </c>
      <c r="E19" s="80">
        <v>321</v>
      </c>
      <c r="F19" s="5">
        <v>1474</v>
      </c>
      <c r="G19" s="94">
        <f t="shared" si="2"/>
        <v>0.94772103310594036</v>
      </c>
      <c r="H19" s="79">
        <v>312</v>
      </c>
      <c r="I19" s="5">
        <v>1290</v>
      </c>
      <c r="J19" s="153">
        <f t="shared" si="3"/>
        <v>0.97561713455953536</v>
      </c>
      <c r="K19" s="193">
        <f t="shared" si="4"/>
        <v>73.520249221183803</v>
      </c>
      <c r="L19" s="197">
        <f t="shared" si="5"/>
        <v>69.60651289009499</v>
      </c>
      <c r="M19" s="95">
        <f t="shared" si="6"/>
        <v>75.641025641025635</v>
      </c>
      <c r="N19" s="96">
        <f t="shared" si="7"/>
        <v>79.534883720930225</v>
      </c>
      <c r="O19" s="198">
        <f t="shared" si="9"/>
        <v>102.88461538461537</v>
      </c>
      <c r="P19" s="197">
        <f t="shared" si="10"/>
        <v>114.26356589147287</v>
      </c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</row>
    <row r="20" spans="1:44" x14ac:dyDescent="0.25">
      <c r="A20" s="4" t="s">
        <v>64</v>
      </c>
      <c r="B20" s="141">
        <v>181</v>
      </c>
      <c r="C20" s="111">
        <v>959</v>
      </c>
      <c r="D20" s="130">
        <f t="shared" si="1"/>
        <v>0.64234378453686269</v>
      </c>
      <c r="E20" s="80">
        <v>223</v>
      </c>
      <c r="F20" s="5">
        <v>981</v>
      </c>
      <c r="G20" s="94">
        <f t="shared" si="2"/>
        <v>0.63074242433984218</v>
      </c>
      <c r="H20" s="79">
        <v>170</v>
      </c>
      <c r="I20" s="5">
        <v>840</v>
      </c>
      <c r="J20" s="153">
        <f t="shared" si="3"/>
        <v>0.63528557599225555</v>
      </c>
      <c r="K20" s="193">
        <f t="shared" si="4"/>
        <v>81.165919282511211</v>
      </c>
      <c r="L20" s="197">
        <f t="shared" si="5"/>
        <v>97.757390417940883</v>
      </c>
      <c r="M20" s="95">
        <f t="shared" si="6"/>
        <v>106.47058823529412</v>
      </c>
      <c r="N20" s="96">
        <f t="shared" si="7"/>
        <v>114.16666666666666</v>
      </c>
      <c r="O20" s="198">
        <f t="shared" si="9"/>
        <v>131.1764705882353</v>
      </c>
      <c r="P20" s="197">
        <f t="shared" si="10"/>
        <v>116.78571428571429</v>
      </c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</row>
    <row r="21" spans="1:44" ht="17.25" customHeight="1" x14ac:dyDescent="0.25">
      <c r="A21" s="4" t="s">
        <v>47</v>
      </c>
      <c r="B21" s="79">
        <v>191</v>
      </c>
      <c r="C21" s="5">
        <v>886</v>
      </c>
      <c r="D21" s="130">
        <f t="shared" si="1"/>
        <v>0.59344795943655937</v>
      </c>
      <c r="E21" s="80">
        <v>193</v>
      </c>
      <c r="F21" s="5">
        <v>926</v>
      </c>
      <c r="G21" s="94">
        <f t="shared" si="2"/>
        <v>0.59537969922394895</v>
      </c>
      <c r="H21" s="79">
        <v>192</v>
      </c>
      <c r="I21" s="5">
        <v>805</v>
      </c>
      <c r="J21" s="153">
        <f t="shared" si="3"/>
        <v>0.60881534365924495</v>
      </c>
      <c r="K21" s="193">
        <f t="shared" si="4"/>
        <v>98.963730569948183</v>
      </c>
      <c r="L21" s="197">
        <f t="shared" si="5"/>
        <v>95.680345572354213</v>
      </c>
      <c r="M21" s="95">
        <f t="shared" si="6"/>
        <v>99.479166666666657</v>
      </c>
      <c r="N21" s="96">
        <f t="shared" si="7"/>
        <v>110.06211180124224</v>
      </c>
      <c r="O21" s="198">
        <f t="shared" si="9"/>
        <v>100.52083333333333</v>
      </c>
      <c r="P21" s="197">
        <f t="shared" si="10"/>
        <v>115.03105590062113</v>
      </c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</row>
    <row r="22" spans="1:44" x14ac:dyDescent="0.25">
      <c r="A22" s="4" t="s">
        <v>44</v>
      </c>
      <c r="B22" s="141">
        <v>174</v>
      </c>
      <c r="C22" s="111">
        <v>805</v>
      </c>
      <c r="D22" s="130">
        <f t="shared" si="1"/>
        <v>0.53919368774992127</v>
      </c>
      <c r="E22" s="80">
        <v>194</v>
      </c>
      <c r="F22" s="5">
        <v>868</v>
      </c>
      <c r="G22" s="94">
        <f t="shared" si="2"/>
        <v>0.55808809819264327</v>
      </c>
      <c r="H22" s="79">
        <v>159</v>
      </c>
      <c r="I22" s="5">
        <v>875</v>
      </c>
      <c r="J22" s="153">
        <f t="shared" si="3"/>
        <v>0.66175580832526626</v>
      </c>
      <c r="K22" s="193">
        <f t="shared" si="4"/>
        <v>89.690721649484544</v>
      </c>
      <c r="L22" s="197">
        <f t="shared" si="5"/>
        <v>92.741935483870961</v>
      </c>
      <c r="M22" s="95">
        <f t="shared" si="6"/>
        <v>109.43396226415094</v>
      </c>
      <c r="N22" s="96">
        <f t="shared" si="7"/>
        <v>92</v>
      </c>
      <c r="O22" s="198">
        <f t="shared" si="9"/>
        <v>122.0125786163522</v>
      </c>
      <c r="P22" s="197">
        <f t="shared" si="10"/>
        <v>99.2</v>
      </c>
      <c r="Q22" s="106"/>
      <c r="R22" s="199"/>
      <c r="S22" s="199"/>
      <c r="T22" s="199"/>
      <c r="U22" s="199"/>
      <c r="V22" s="199"/>
      <c r="W22" s="199"/>
      <c r="X22" s="199"/>
      <c r="Y22" s="199"/>
      <c r="Z22" s="199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</row>
    <row r="23" spans="1:44" x14ac:dyDescent="0.25">
      <c r="A23" s="4" t="s">
        <v>50</v>
      </c>
      <c r="B23" s="141">
        <v>216</v>
      </c>
      <c r="C23" s="111">
        <v>779</v>
      </c>
      <c r="D23" s="130">
        <f t="shared" si="1"/>
        <v>0.5217787363443338</v>
      </c>
      <c r="E23" s="80">
        <v>244</v>
      </c>
      <c r="F23" s="5">
        <v>1032</v>
      </c>
      <c r="G23" s="94">
        <f t="shared" si="2"/>
        <v>0.6635333149018523</v>
      </c>
      <c r="H23" s="79">
        <v>223</v>
      </c>
      <c r="I23" s="5">
        <v>933</v>
      </c>
      <c r="J23" s="153">
        <f t="shared" si="3"/>
        <v>0.70562076476282676</v>
      </c>
      <c r="K23" s="193">
        <f t="shared" si="4"/>
        <v>88.52459016393442</v>
      </c>
      <c r="L23" s="197">
        <f t="shared" si="5"/>
        <v>75.484496124031011</v>
      </c>
      <c r="M23" s="95">
        <f t="shared" si="6"/>
        <v>96.860986547085204</v>
      </c>
      <c r="N23" s="96">
        <f t="shared" si="7"/>
        <v>83.494105037513407</v>
      </c>
      <c r="O23" s="198">
        <f t="shared" si="9"/>
        <v>109.4170403587444</v>
      </c>
      <c r="P23" s="197">
        <f t="shared" si="10"/>
        <v>110.61093247588425</v>
      </c>
      <c r="Q23" s="106"/>
      <c r="R23" s="200"/>
      <c r="S23" s="201"/>
      <c r="T23" s="201"/>
      <c r="U23" s="202"/>
      <c r="V23" s="201"/>
      <c r="W23" s="201"/>
      <c r="X23" s="202"/>
      <c r="Y23" s="203"/>
      <c r="Z23" s="203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</row>
    <row r="24" spans="1:44" x14ac:dyDescent="0.25">
      <c r="A24" s="4" t="s">
        <v>53</v>
      </c>
      <c r="B24" s="141">
        <v>119</v>
      </c>
      <c r="C24" s="111">
        <v>628</v>
      </c>
      <c r="D24" s="130">
        <f t="shared" si="1"/>
        <v>0.42063805702726781</v>
      </c>
      <c r="E24" s="80">
        <v>175</v>
      </c>
      <c r="F24" s="5">
        <v>688</v>
      </c>
      <c r="G24" s="94">
        <f t="shared" si="2"/>
        <v>0.44235554326790161</v>
      </c>
      <c r="H24" s="79">
        <v>78</v>
      </c>
      <c r="I24" s="5">
        <v>398</v>
      </c>
      <c r="J24" s="153">
        <f t="shared" si="3"/>
        <v>0.30100435624394967</v>
      </c>
      <c r="K24" s="193">
        <f t="shared" si="4"/>
        <v>68</v>
      </c>
      <c r="L24" s="197">
        <f t="shared" si="5"/>
        <v>91.279069767441854</v>
      </c>
      <c r="M24" s="95">
        <f t="shared" si="6"/>
        <v>152.56410256410254</v>
      </c>
      <c r="N24" s="96">
        <f t="shared" si="7"/>
        <v>157.78894472361807</v>
      </c>
      <c r="O24" s="198">
        <f t="shared" si="9"/>
        <v>224.35897435897436</v>
      </c>
      <c r="P24" s="197">
        <f t="shared" si="10"/>
        <v>172.8643216080402</v>
      </c>
      <c r="Q24" s="106"/>
      <c r="R24" s="200"/>
      <c r="S24" s="201"/>
      <c r="T24" s="201"/>
      <c r="U24" s="202"/>
      <c r="V24" s="201"/>
      <c r="W24" s="201"/>
      <c r="X24" s="202"/>
      <c r="Y24" s="203"/>
      <c r="Z24" s="203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</row>
    <row r="25" spans="1:44" x14ac:dyDescent="0.25">
      <c r="A25" s="4" t="s">
        <v>52</v>
      </c>
      <c r="B25" s="141">
        <v>116</v>
      </c>
      <c r="C25" s="111">
        <v>474</v>
      </c>
      <c r="D25" s="130">
        <f t="shared" si="1"/>
        <v>0.31748796024032633</v>
      </c>
      <c r="E25" s="80">
        <v>92</v>
      </c>
      <c r="F25" s="5">
        <v>366</v>
      </c>
      <c r="G25" s="94">
        <f t="shared" si="2"/>
        <v>0.23532286168030811</v>
      </c>
      <c r="H25" s="79">
        <v>86</v>
      </c>
      <c r="I25" s="5">
        <v>433</v>
      </c>
      <c r="J25" s="153">
        <f t="shared" si="3"/>
        <v>0.32747458857696032</v>
      </c>
      <c r="K25" s="193">
        <f t="shared" si="4"/>
        <v>126.08695652173914</v>
      </c>
      <c r="L25" s="197">
        <f t="shared" si="5"/>
        <v>129.50819672131149</v>
      </c>
      <c r="M25" s="95">
        <f t="shared" si="6"/>
        <v>134.88372093023256</v>
      </c>
      <c r="N25" s="96">
        <f t="shared" si="7"/>
        <v>109.46882217090071</v>
      </c>
      <c r="O25" s="198">
        <f t="shared" si="9"/>
        <v>106.9767441860465</v>
      </c>
      <c r="P25" s="197">
        <f t="shared" si="10"/>
        <v>84.526558891454968</v>
      </c>
      <c r="Q25" s="106"/>
      <c r="R25" s="200"/>
      <c r="S25" s="201"/>
      <c r="T25" s="201"/>
      <c r="U25" s="202"/>
      <c r="V25" s="201"/>
      <c r="W25" s="201"/>
      <c r="X25" s="202"/>
      <c r="Y25" s="203"/>
      <c r="Z25" s="203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</row>
    <row r="26" spans="1:44" x14ac:dyDescent="0.25">
      <c r="A26" s="4" t="s">
        <v>48</v>
      </c>
      <c r="B26" s="141">
        <v>113</v>
      </c>
      <c r="C26" s="111">
        <v>456</v>
      </c>
      <c r="D26" s="130">
        <f t="shared" si="1"/>
        <v>0.30543145542107342</v>
      </c>
      <c r="E26" s="80">
        <v>154</v>
      </c>
      <c r="F26" s="5">
        <v>777</v>
      </c>
      <c r="G26" s="94">
        <f t="shared" si="2"/>
        <v>0.49957886209180158</v>
      </c>
      <c r="H26" s="79">
        <v>180</v>
      </c>
      <c r="I26" s="5">
        <v>848</v>
      </c>
      <c r="J26" s="153">
        <f t="shared" si="3"/>
        <v>0.64133591481122942</v>
      </c>
      <c r="K26" s="193">
        <f t="shared" si="4"/>
        <v>73.376623376623371</v>
      </c>
      <c r="L26" s="197">
        <f t="shared" si="5"/>
        <v>58.687258687258691</v>
      </c>
      <c r="M26" s="95">
        <f t="shared" si="6"/>
        <v>62.777777777777779</v>
      </c>
      <c r="N26" s="96">
        <f t="shared" si="7"/>
        <v>53.773584905660378</v>
      </c>
      <c r="O26" s="198">
        <f t="shared" si="9"/>
        <v>85.555555555555557</v>
      </c>
      <c r="P26" s="197">
        <f t="shared" si="10"/>
        <v>91.627358490566039</v>
      </c>
      <c r="Q26" s="106"/>
      <c r="R26" s="200"/>
      <c r="S26" s="201"/>
      <c r="T26" s="201"/>
      <c r="U26" s="202"/>
      <c r="V26" s="201"/>
      <c r="W26" s="201"/>
      <c r="X26" s="202"/>
      <c r="Y26" s="203"/>
      <c r="Z26" s="203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</row>
    <row r="27" spans="1:44" x14ac:dyDescent="0.25">
      <c r="A27" s="4" t="s">
        <v>46</v>
      </c>
      <c r="B27" s="141">
        <v>57</v>
      </c>
      <c r="C27" s="111">
        <v>418</v>
      </c>
      <c r="D27" s="130">
        <f t="shared" si="1"/>
        <v>0.27997883413598396</v>
      </c>
      <c r="E27" s="80">
        <v>61</v>
      </c>
      <c r="F27" s="5">
        <v>400</v>
      </c>
      <c r="G27" s="94">
        <f t="shared" si="2"/>
        <v>0.25718345538831489</v>
      </c>
      <c r="H27" s="79">
        <v>50</v>
      </c>
      <c r="I27" s="5">
        <v>588</v>
      </c>
      <c r="J27" s="153">
        <f t="shared" si="3"/>
        <v>0.44469990319457892</v>
      </c>
      <c r="K27" s="193">
        <f t="shared" si="4"/>
        <v>93.442622950819683</v>
      </c>
      <c r="L27" s="197">
        <f t="shared" si="5"/>
        <v>104.5</v>
      </c>
      <c r="M27" s="95">
        <f t="shared" si="6"/>
        <v>113.99999999999999</v>
      </c>
      <c r="N27" s="96">
        <f t="shared" si="7"/>
        <v>71.088435374149668</v>
      </c>
      <c r="O27" s="198">
        <f t="shared" si="9"/>
        <v>122</v>
      </c>
      <c r="P27" s="197">
        <f t="shared" si="10"/>
        <v>68.027210884353735</v>
      </c>
      <c r="Q27" s="106"/>
      <c r="R27" s="200"/>
      <c r="S27" s="201"/>
      <c r="T27" s="201"/>
      <c r="U27" s="202"/>
      <c r="V27" s="201"/>
      <c r="W27" s="201"/>
      <c r="X27" s="202"/>
      <c r="Y27" s="203"/>
      <c r="Z27" s="203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</row>
    <row r="28" spans="1:44" x14ac:dyDescent="0.25">
      <c r="A28" s="4" t="s">
        <v>67</v>
      </c>
      <c r="B28" s="79">
        <v>59</v>
      </c>
      <c r="C28" s="5">
        <v>340</v>
      </c>
      <c r="D28" s="130">
        <f t="shared" si="1"/>
        <v>0.22773397991922142</v>
      </c>
      <c r="E28" s="80">
        <v>27</v>
      </c>
      <c r="F28" s="5">
        <v>100</v>
      </c>
      <c r="G28" s="94">
        <f t="shared" si="2"/>
        <v>6.4295863847078721E-2</v>
      </c>
      <c r="H28" s="79">
        <v>54</v>
      </c>
      <c r="I28" s="5">
        <v>255</v>
      </c>
      <c r="J28" s="153">
        <f t="shared" si="3"/>
        <v>0.19285454985479186</v>
      </c>
      <c r="K28" s="193">
        <f t="shared" si="4"/>
        <v>218.5185185185185</v>
      </c>
      <c r="L28" s="197">
        <f t="shared" si="5"/>
        <v>340</v>
      </c>
      <c r="M28" s="95">
        <f t="shared" si="6"/>
        <v>109.25925925925925</v>
      </c>
      <c r="N28" s="96">
        <f t="shared" si="7"/>
        <v>133.33333333333331</v>
      </c>
      <c r="O28" s="198">
        <f t="shared" si="9"/>
        <v>50</v>
      </c>
      <c r="P28" s="197">
        <f t="shared" si="10"/>
        <v>39.215686274509807</v>
      </c>
      <c r="Q28" s="106"/>
      <c r="R28" s="200"/>
      <c r="S28" s="201"/>
      <c r="T28" s="201"/>
      <c r="U28" s="202"/>
      <c r="V28" s="201"/>
      <c r="W28" s="201"/>
      <c r="X28" s="202"/>
      <c r="Y28" s="203"/>
      <c r="Z28" s="203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</row>
    <row r="29" spans="1:44" x14ac:dyDescent="0.25">
      <c r="A29" s="4" t="s">
        <v>57</v>
      </c>
      <c r="B29" s="79">
        <v>40</v>
      </c>
      <c r="C29" s="5">
        <v>284</v>
      </c>
      <c r="D29" s="130">
        <f t="shared" si="1"/>
        <v>0.19022485381487908</v>
      </c>
      <c r="E29" s="80">
        <v>50</v>
      </c>
      <c r="F29" s="5">
        <v>421</v>
      </c>
      <c r="G29" s="94">
        <f t="shared" si="2"/>
        <v>0.27068558679620142</v>
      </c>
      <c r="H29" s="79">
        <v>44</v>
      </c>
      <c r="I29" s="5">
        <v>493</v>
      </c>
      <c r="J29" s="153">
        <f t="shared" si="3"/>
        <v>0.37285212971926429</v>
      </c>
      <c r="K29" s="193">
        <f t="shared" si="4"/>
        <v>80</v>
      </c>
      <c r="L29" s="197">
        <f t="shared" si="5"/>
        <v>67.458432304038013</v>
      </c>
      <c r="M29" s="95">
        <f t="shared" si="6"/>
        <v>90.909090909090907</v>
      </c>
      <c r="N29" s="96">
        <f t="shared" si="7"/>
        <v>57.606490872210955</v>
      </c>
      <c r="O29" s="198">
        <f t="shared" si="9"/>
        <v>113.63636363636364</v>
      </c>
      <c r="P29" s="197">
        <f t="shared" si="10"/>
        <v>85.395537525354968</v>
      </c>
      <c r="Q29" s="106"/>
      <c r="R29" s="200"/>
      <c r="S29" s="201"/>
      <c r="T29" s="201"/>
      <c r="U29" s="202"/>
      <c r="V29" s="201"/>
      <c r="W29" s="201"/>
      <c r="X29" s="202"/>
      <c r="Y29" s="203"/>
      <c r="Z29" s="203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</row>
    <row r="30" spans="1:44" x14ac:dyDescent="0.25">
      <c r="A30" s="4" t="s">
        <v>51</v>
      </c>
      <c r="B30" s="79">
        <v>13</v>
      </c>
      <c r="C30" s="5">
        <v>256</v>
      </c>
      <c r="D30" s="130">
        <f t="shared" si="1"/>
        <v>0.17147029076270789</v>
      </c>
      <c r="E30" s="80">
        <v>29</v>
      </c>
      <c r="F30" s="5">
        <v>95</v>
      </c>
      <c r="G30" s="94">
        <f t="shared" si="2"/>
        <v>6.1081070654724783E-2</v>
      </c>
      <c r="H30" s="79">
        <v>10</v>
      </c>
      <c r="I30" s="5">
        <v>37</v>
      </c>
      <c r="J30" s="153">
        <f t="shared" si="3"/>
        <v>2.7982817037754116E-2</v>
      </c>
      <c r="K30" s="193">
        <f t="shared" si="4"/>
        <v>44.827586206896555</v>
      </c>
      <c r="L30" s="197">
        <f t="shared" si="5"/>
        <v>269.4736842105263</v>
      </c>
      <c r="M30" s="95">
        <f t="shared" si="6"/>
        <v>130</v>
      </c>
      <c r="N30" s="96">
        <f t="shared" si="7"/>
        <v>691.89189189189187</v>
      </c>
      <c r="O30" s="198">
        <f t="shared" si="9"/>
        <v>290</v>
      </c>
      <c r="P30" s="197">
        <f t="shared" si="10"/>
        <v>256.75675675675677</v>
      </c>
      <c r="Q30" s="106"/>
      <c r="R30" s="200"/>
      <c r="S30" s="201"/>
      <c r="T30" s="201"/>
      <c r="U30" s="202"/>
      <c r="V30" s="201"/>
      <c r="W30" s="201"/>
      <c r="X30" s="202"/>
      <c r="Y30" s="203"/>
      <c r="Z30" s="203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</row>
    <row r="31" spans="1:44" x14ac:dyDescent="0.25">
      <c r="A31" s="4" t="s">
        <v>60</v>
      </c>
      <c r="B31" s="79">
        <v>49</v>
      </c>
      <c r="C31" s="5">
        <v>233</v>
      </c>
      <c r="D31" s="130">
        <f t="shared" si="1"/>
        <v>0.15606475682699586</v>
      </c>
      <c r="E31" s="80">
        <v>59</v>
      </c>
      <c r="F31" s="5">
        <v>275</v>
      </c>
      <c r="G31" s="94">
        <f t="shared" si="2"/>
        <v>0.17681362557946648</v>
      </c>
      <c r="H31" s="79">
        <v>32</v>
      </c>
      <c r="I31" s="5">
        <v>113</v>
      </c>
      <c r="J31" s="153">
        <f t="shared" si="3"/>
        <v>8.5461035818005807E-2</v>
      </c>
      <c r="K31" s="193">
        <f t="shared" si="4"/>
        <v>83.050847457627114</v>
      </c>
      <c r="L31" s="197">
        <f t="shared" si="5"/>
        <v>84.727272727272734</v>
      </c>
      <c r="M31" s="95">
        <f t="shared" si="6"/>
        <v>153.125</v>
      </c>
      <c r="N31" s="96">
        <f t="shared" si="7"/>
        <v>206.19469026548671</v>
      </c>
      <c r="O31" s="198">
        <f t="shared" si="9"/>
        <v>184.375</v>
      </c>
      <c r="P31" s="197">
        <f t="shared" si="10"/>
        <v>243.36283185840708</v>
      </c>
      <c r="Q31" s="106"/>
      <c r="R31" s="200"/>
      <c r="S31" s="201"/>
      <c r="T31" s="201"/>
      <c r="U31" s="202"/>
      <c r="V31" s="201"/>
      <c r="W31" s="201"/>
      <c r="X31" s="202"/>
      <c r="Y31" s="203"/>
      <c r="Z31" s="203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</row>
    <row r="32" spans="1:44" x14ac:dyDescent="0.25">
      <c r="A32" s="4" t="s">
        <v>54</v>
      </c>
      <c r="B32" s="79">
        <v>24</v>
      </c>
      <c r="C32" s="5">
        <v>193</v>
      </c>
      <c r="D32" s="130">
        <f t="shared" si="1"/>
        <v>0.12927252389532273</v>
      </c>
      <c r="E32" s="80">
        <v>8</v>
      </c>
      <c r="F32" s="5">
        <v>23</v>
      </c>
      <c r="G32" s="94">
        <f t="shared" si="2"/>
        <v>1.4788048684828104E-2</v>
      </c>
      <c r="H32" s="79">
        <v>28</v>
      </c>
      <c r="I32" s="5">
        <v>109</v>
      </c>
      <c r="J32" s="153">
        <f t="shared" si="3"/>
        <v>8.2435866408518868E-2</v>
      </c>
      <c r="K32" s="193">
        <f t="shared" si="4"/>
        <v>300</v>
      </c>
      <c r="L32" s="197">
        <f t="shared" si="5"/>
        <v>839.13043478260875</v>
      </c>
      <c r="M32" s="95">
        <f t="shared" si="6"/>
        <v>85.714285714285708</v>
      </c>
      <c r="N32" s="96">
        <f t="shared" si="7"/>
        <v>177.06422018348624</v>
      </c>
      <c r="O32" s="198">
        <f t="shared" si="9"/>
        <v>28.571428571428569</v>
      </c>
      <c r="P32" s="197">
        <f t="shared" si="10"/>
        <v>21.100917431192663</v>
      </c>
      <c r="Q32" s="106"/>
      <c r="R32" s="200"/>
      <c r="S32" s="201"/>
      <c r="T32" s="201"/>
      <c r="U32" s="202"/>
      <c r="V32" s="201"/>
      <c r="W32" s="201"/>
      <c r="X32" s="202"/>
      <c r="Y32" s="203"/>
      <c r="Z32" s="203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</row>
    <row r="33" spans="1:44" x14ac:dyDescent="0.25">
      <c r="A33" s="4" t="s">
        <v>58</v>
      </c>
      <c r="B33" s="79">
        <v>42</v>
      </c>
      <c r="C33" s="5">
        <v>179</v>
      </c>
      <c r="D33" s="130">
        <f t="shared" si="1"/>
        <v>0.11989524236923717</v>
      </c>
      <c r="E33" s="80">
        <v>49</v>
      </c>
      <c r="F33" s="5">
        <v>127</v>
      </c>
      <c r="G33" s="94">
        <f t="shared" si="2"/>
        <v>8.1655747085789973E-2</v>
      </c>
      <c r="H33" s="79">
        <v>31</v>
      </c>
      <c r="I33" s="5">
        <v>164</v>
      </c>
      <c r="J33" s="153">
        <f t="shared" si="3"/>
        <v>0.12403194578896419</v>
      </c>
      <c r="K33" s="193">
        <f t="shared" si="4"/>
        <v>85.714285714285708</v>
      </c>
      <c r="L33" s="197">
        <f t="shared" si="5"/>
        <v>140.94488188976376</v>
      </c>
      <c r="M33" s="95">
        <f t="shared" si="6"/>
        <v>135.48387096774192</v>
      </c>
      <c r="N33" s="96">
        <f t="shared" si="7"/>
        <v>109.14634146341464</v>
      </c>
      <c r="O33" s="198">
        <f t="shared" si="9"/>
        <v>158.06451612903226</v>
      </c>
      <c r="P33" s="197">
        <f t="shared" si="10"/>
        <v>77.439024390243901</v>
      </c>
      <c r="Q33" s="106"/>
      <c r="R33" s="136"/>
      <c r="S33" s="204"/>
      <c r="T33" s="204"/>
      <c r="U33" s="205"/>
      <c r="V33" s="204"/>
      <c r="W33" s="204"/>
      <c r="X33" s="206"/>
      <c r="Y33" s="207"/>
      <c r="Z33" s="207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</row>
    <row r="34" spans="1:44" x14ac:dyDescent="0.25">
      <c r="A34" s="4" t="s">
        <v>63</v>
      </c>
      <c r="B34" s="79">
        <v>52</v>
      </c>
      <c r="C34" s="5">
        <v>177</v>
      </c>
      <c r="D34" s="130">
        <f t="shared" si="1"/>
        <v>0.11855563072265349</v>
      </c>
      <c r="E34" s="80">
        <v>13</v>
      </c>
      <c r="F34" s="5">
        <v>38</v>
      </c>
      <c r="G34" s="94">
        <f t="shared" si="2"/>
        <v>2.4432428261889912E-2</v>
      </c>
      <c r="H34" s="79">
        <v>49</v>
      </c>
      <c r="I34" s="5">
        <v>204</v>
      </c>
      <c r="J34" s="153">
        <f t="shared" si="3"/>
        <v>0.15428363988383348</v>
      </c>
      <c r="K34" s="193">
        <f t="shared" si="4"/>
        <v>400</v>
      </c>
      <c r="L34" s="197">
        <f t="shared" si="5"/>
        <v>465.78947368421052</v>
      </c>
      <c r="M34" s="95">
        <f t="shared" si="6"/>
        <v>106.12244897959184</v>
      </c>
      <c r="N34" s="96">
        <f t="shared" si="7"/>
        <v>86.764705882352942</v>
      </c>
      <c r="O34" s="198">
        <f t="shared" si="9"/>
        <v>26.530612244897959</v>
      </c>
      <c r="P34" s="197">
        <f t="shared" si="10"/>
        <v>18.627450980392158</v>
      </c>
      <c r="Q34" s="106"/>
      <c r="R34" s="136"/>
      <c r="S34" s="208"/>
      <c r="T34" s="208"/>
      <c r="U34" s="209"/>
      <c r="V34" s="208"/>
      <c r="W34" s="208"/>
      <c r="X34" s="210"/>
      <c r="Y34" s="211"/>
      <c r="Z34" s="211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</row>
    <row r="35" spans="1:44" x14ac:dyDescent="0.25">
      <c r="A35" s="4" t="s">
        <v>62</v>
      </c>
      <c r="B35" s="79">
        <v>41</v>
      </c>
      <c r="C35" s="5">
        <v>162</v>
      </c>
      <c r="D35" s="130">
        <f t="shared" si="1"/>
        <v>0.10850854337327608</v>
      </c>
      <c r="E35" s="80">
        <v>56</v>
      </c>
      <c r="F35" s="5">
        <v>252</v>
      </c>
      <c r="G35" s="94">
        <f t="shared" si="2"/>
        <v>0.16202557689463837</v>
      </c>
      <c r="H35" s="79">
        <v>31</v>
      </c>
      <c r="I35" s="5">
        <v>95</v>
      </c>
      <c r="J35" s="153">
        <f t="shared" si="3"/>
        <v>7.1847773475314611E-2</v>
      </c>
      <c r="K35" s="193">
        <f t="shared" si="4"/>
        <v>73.214285714285708</v>
      </c>
      <c r="L35" s="197">
        <f t="shared" si="5"/>
        <v>64.285714285714292</v>
      </c>
      <c r="M35" s="95">
        <f t="shared" si="6"/>
        <v>132.25806451612902</v>
      </c>
      <c r="N35" s="96">
        <f t="shared" si="7"/>
        <v>170.52631578947367</v>
      </c>
      <c r="O35" s="198">
        <f t="shared" si="9"/>
        <v>180.64516129032256</v>
      </c>
      <c r="P35" s="197">
        <f t="shared" si="10"/>
        <v>265.26315789473682</v>
      </c>
      <c r="Q35" s="106"/>
      <c r="R35" s="136"/>
      <c r="S35" s="208"/>
      <c r="T35" s="208"/>
      <c r="U35" s="209"/>
      <c r="V35" s="208"/>
      <c r="W35" s="208"/>
      <c r="X35" s="210"/>
      <c r="Y35" s="211"/>
      <c r="Z35" s="211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</row>
    <row r="36" spans="1:44" x14ac:dyDescent="0.25">
      <c r="A36" s="4" t="s">
        <v>87</v>
      </c>
      <c r="B36" s="79">
        <v>27</v>
      </c>
      <c r="C36" s="5">
        <v>141</v>
      </c>
      <c r="D36" s="130">
        <f t="shared" si="1"/>
        <v>9.4442621084147707E-2</v>
      </c>
      <c r="E36" s="80">
        <v>23</v>
      </c>
      <c r="F36" s="5">
        <v>62</v>
      </c>
      <c r="G36" s="94">
        <f t="shared" si="2"/>
        <v>3.9863435585188803E-2</v>
      </c>
      <c r="H36" s="79">
        <v>19</v>
      </c>
      <c r="I36" s="5">
        <v>65</v>
      </c>
      <c r="J36" s="153">
        <f t="shared" si="3"/>
        <v>4.9159002904162627E-2</v>
      </c>
      <c r="K36" s="193">
        <f t="shared" si="4"/>
        <v>117.39130434782609</v>
      </c>
      <c r="L36" s="197">
        <f t="shared" si="5"/>
        <v>227.41935483870969</v>
      </c>
      <c r="M36" s="95">
        <f t="shared" si="6"/>
        <v>142.10526315789474</v>
      </c>
      <c r="N36" s="96">
        <f t="shared" si="7"/>
        <v>216.92307692307691</v>
      </c>
      <c r="O36" s="198">
        <f t="shared" si="9"/>
        <v>121.05263157894737</v>
      </c>
      <c r="P36" s="197">
        <f t="shared" si="10"/>
        <v>95.384615384615387</v>
      </c>
      <c r="Q36" s="106"/>
      <c r="R36" s="136"/>
      <c r="S36" s="208"/>
      <c r="T36" s="208"/>
      <c r="U36" s="209"/>
      <c r="V36" s="208"/>
      <c r="W36" s="208"/>
      <c r="X36" s="210"/>
      <c r="Y36" s="211"/>
      <c r="Z36" s="211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</row>
    <row r="37" spans="1:44" x14ac:dyDescent="0.25">
      <c r="A37" s="4" t="s">
        <v>59</v>
      </c>
      <c r="B37" s="79">
        <v>25</v>
      </c>
      <c r="C37" s="5">
        <v>126</v>
      </c>
      <c r="D37" s="130">
        <f t="shared" si="1"/>
        <v>8.4395533734770295E-2</v>
      </c>
      <c r="E37" s="80">
        <v>28</v>
      </c>
      <c r="F37" s="5">
        <v>126</v>
      </c>
      <c r="G37" s="94">
        <f t="shared" si="2"/>
        <v>8.1012788447319184E-2</v>
      </c>
      <c r="H37" s="79">
        <v>53</v>
      </c>
      <c r="I37" s="5">
        <v>141</v>
      </c>
      <c r="J37" s="153">
        <f t="shared" si="3"/>
        <v>0.10663722168441432</v>
      </c>
      <c r="K37" s="193">
        <f t="shared" si="4"/>
        <v>89.285714285714292</v>
      </c>
      <c r="L37" s="197">
        <f t="shared" si="5"/>
        <v>100</v>
      </c>
      <c r="M37" s="95">
        <f t="shared" si="6"/>
        <v>47.169811320754718</v>
      </c>
      <c r="N37" s="96">
        <f t="shared" si="7"/>
        <v>89.361702127659569</v>
      </c>
      <c r="O37" s="198">
        <f t="shared" si="9"/>
        <v>52.830188679245282</v>
      </c>
      <c r="P37" s="197">
        <f t="shared" si="10"/>
        <v>89.361702127659569</v>
      </c>
      <c r="Q37" s="106"/>
      <c r="R37" s="106"/>
      <c r="S37" s="137"/>
      <c r="T37" s="137"/>
      <c r="U37" s="212"/>
      <c r="V37" s="137"/>
      <c r="W37" s="137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</row>
    <row r="38" spans="1:44" x14ac:dyDescent="0.25">
      <c r="A38" s="4" t="s">
        <v>55</v>
      </c>
      <c r="B38" s="79">
        <v>25</v>
      </c>
      <c r="C38" s="5">
        <v>102</v>
      </c>
      <c r="D38" s="130">
        <f t="shared" ref="D38:D69" si="11">IF($C$83&lt;&gt;0,C38/$C$83*100,0)</f>
        <v>6.8320193975766427E-2</v>
      </c>
      <c r="E38" s="80">
        <v>20</v>
      </c>
      <c r="F38" s="5">
        <v>67</v>
      </c>
      <c r="G38" s="94">
        <f t="shared" ref="G38:G69" si="12">IF($F$83&lt;&gt;0,F38/$F$83*100,0)</f>
        <v>4.3078228777542742E-2</v>
      </c>
      <c r="H38" s="79">
        <v>18</v>
      </c>
      <c r="I38" s="5">
        <v>23</v>
      </c>
      <c r="J38" s="153">
        <f t="shared" ref="J38:J69" si="13">IF($I$83&lt;&gt;0,I38/$I$83*100,0)</f>
        <v>1.7394724104549855E-2</v>
      </c>
      <c r="K38" s="193">
        <f t="shared" ref="K38:K69" si="14">IF(OR(B38&lt;&gt;0)*(E38&lt;&gt;0),B38/E38*100," ")</f>
        <v>125</v>
      </c>
      <c r="L38" s="197">
        <f t="shared" ref="L38:L69" si="15">IF(OR(C38&lt;&gt;0)*(F38&lt;&gt;0),C38/F38*100," ")</f>
        <v>152.23880597014926</v>
      </c>
      <c r="M38" s="95">
        <f t="shared" ref="M38:M69" si="16">IF(OR(B38&lt;&gt;0)*(H38&lt;&gt;0),B38/H38*100," ")</f>
        <v>138.88888888888889</v>
      </c>
      <c r="N38" s="96">
        <f t="shared" ref="N38:N69" si="17">IF(OR(C38&lt;&gt;0)*(I38&lt;&gt;0),C38/I38*100," ")</f>
        <v>443.47826086956525</v>
      </c>
      <c r="O38" s="198">
        <f t="shared" si="9"/>
        <v>111.11111111111111</v>
      </c>
      <c r="P38" s="197">
        <f t="shared" si="10"/>
        <v>291.30434782608694</v>
      </c>
      <c r="Q38" s="106"/>
      <c r="R38" s="106"/>
      <c r="S38" s="137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</row>
    <row r="39" spans="1:44" x14ac:dyDescent="0.25">
      <c r="A39" s="4" t="s">
        <v>71</v>
      </c>
      <c r="B39" s="79">
        <v>20</v>
      </c>
      <c r="C39" s="5">
        <v>93</v>
      </c>
      <c r="D39" s="130">
        <f t="shared" si="11"/>
        <v>6.2291941566139972E-2</v>
      </c>
      <c r="E39" s="80">
        <v>32</v>
      </c>
      <c r="F39" s="5">
        <v>99</v>
      </c>
      <c r="G39" s="94">
        <f t="shared" si="12"/>
        <v>6.3652905208607932E-2</v>
      </c>
      <c r="H39" s="79">
        <v>26</v>
      </c>
      <c r="I39" s="5">
        <v>129</v>
      </c>
      <c r="J39" s="153">
        <f t="shared" si="13"/>
        <v>9.7561713455953533E-2</v>
      </c>
      <c r="K39" s="193">
        <f t="shared" si="14"/>
        <v>62.5</v>
      </c>
      <c r="L39" s="197">
        <f t="shared" si="15"/>
        <v>93.939393939393938</v>
      </c>
      <c r="M39" s="95">
        <f t="shared" si="16"/>
        <v>76.923076923076934</v>
      </c>
      <c r="N39" s="96">
        <f t="shared" si="17"/>
        <v>72.093023255813947</v>
      </c>
      <c r="O39" s="198">
        <f t="shared" ref="O39:O70" si="18">IF(OR(E39&lt;&gt;0)*(H39&lt;&gt;0),E39/H39*100," ")</f>
        <v>123.07692307692308</v>
      </c>
      <c r="P39" s="197">
        <f t="shared" si="10"/>
        <v>76.744186046511629</v>
      </c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</row>
    <row r="40" spans="1:44" x14ac:dyDescent="0.25">
      <c r="A40" s="4" t="s">
        <v>61</v>
      </c>
      <c r="B40" s="79">
        <v>29</v>
      </c>
      <c r="C40" s="5">
        <v>91</v>
      </c>
      <c r="D40" s="130">
        <f t="shared" si="11"/>
        <v>6.0952329919556326E-2</v>
      </c>
      <c r="E40" s="80">
        <v>63</v>
      </c>
      <c r="F40" s="5">
        <v>302</v>
      </c>
      <c r="G40" s="94">
        <f t="shared" si="12"/>
        <v>0.19417350881817771</v>
      </c>
      <c r="H40" s="79">
        <v>53</v>
      </c>
      <c r="I40" s="5">
        <v>180</v>
      </c>
      <c r="J40" s="153">
        <f t="shared" si="13"/>
        <v>0.1361326234269119</v>
      </c>
      <c r="K40" s="193">
        <f t="shared" si="14"/>
        <v>46.031746031746032</v>
      </c>
      <c r="L40" s="197">
        <f t="shared" si="15"/>
        <v>30.132450331125828</v>
      </c>
      <c r="M40" s="95">
        <f t="shared" si="16"/>
        <v>54.716981132075468</v>
      </c>
      <c r="N40" s="96">
        <f t="shared" si="17"/>
        <v>50.555555555555557</v>
      </c>
      <c r="O40" s="198">
        <f t="shared" si="18"/>
        <v>118.86792452830188</v>
      </c>
      <c r="P40" s="197">
        <f t="shared" si="10"/>
        <v>167.77777777777777</v>
      </c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</row>
    <row r="41" spans="1:44" x14ac:dyDescent="0.25">
      <c r="A41" s="4" t="s">
        <v>56</v>
      </c>
      <c r="B41" s="79">
        <v>12</v>
      </c>
      <c r="C41" s="5">
        <v>88</v>
      </c>
      <c r="D41" s="130">
        <f t="shared" si="11"/>
        <v>5.8942912449680841E-2</v>
      </c>
      <c r="E41" s="80">
        <v>6</v>
      </c>
      <c r="F41" s="5">
        <v>17</v>
      </c>
      <c r="G41" s="94">
        <f t="shared" si="12"/>
        <v>1.0930296854003383E-2</v>
      </c>
      <c r="H41" s="79">
        <v>19</v>
      </c>
      <c r="I41" s="5">
        <v>98</v>
      </c>
      <c r="J41" s="153">
        <f t="shared" si="13"/>
        <v>7.4116650532429815E-2</v>
      </c>
      <c r="K41" s="193">
        <f t="shared" si="14"/>
        <v>200</v>
      </c>
      <c r="L41" s="197">
        <f t="shared" si="15"/>
        <v>517.64705882352939</v>
      </c>
      <c r="M41" s="95">
        <f t="shared" si="16"/>
        <v>63.157894736842103</v>
      </c>
      <c r="N41" s="96">
        <f t="shared" si="17"/>
        <v>89.795918367346943</v>
      </c>
      <c r="O41" s="198">
        <f t="shared" si="18"/>
        <v>31.578947368421051</v>
      </c>
      <c r="P41" s="197">
        <f t="shared" si="10"/>
        <v>17.346938775510203</v>
      </c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</row>
    <row r="42" spans="1:44" x14ac:dyDescent="0.25">
      <c r="A42" s="4" t="s">
        <v>65</v>
      </c>
      <c r="B42" s="79">
        <v>20</v>
      </c>
      <c r="C42" s="5">
        <v>65</v>
      </c>
      <c r="D42" s="130">
        <f t="shared" si="11"/>
        <v>4.35373785139688E-2</v>
      </c>
      <c r="E42" s="80">
        <v>23</v>
      </c>
      <c r="F42" s="5">
        <v>60</v>
      </c>
      <c r="G42" s="94">
        <f t="shared" si="12"/>
        <v>3.8577518308247231E-2</v>
      </c>
      <c r="H42" s="79">
        <v>12</v>
      </c>
      <c r="I42" s="5">
        <v>59</v>
      </c>
      <c r="J42" s="153">
        <f t="shared" si="13"/>
        <v>4.462124878993224E-2</v>
      </c>
      <c r="K42" s="193">
        <f t="shared" si="14"/>
        <v>86.956521739130437</v>
      </c>
      <c r="L42" s="197">
        <f t="shared" si="15"/>
        <v>108.33333333333333</v>
      </c>
      <c r="M42" s="95">
        <f t="shared" si="16"/>
        <v>166.66666666666669</v>
      </c>
      <c r="N42" s="96">
        <f t="shared" si="17"/>
        <v>110.16949152542372</v>
      </c>
      <c r="O42" s="198">
        <f t="shared" si="18"/>
        <v>191.66666666666669</v>
      </c>
      <c r="P42" s="197">
        <f t="shared" si="10"/>
        <v>101.69491525423729</v>
      </c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</row>
    <row r="43" spans="1:44" x14ac:dyDescent="0.25">
      <c r="A43" s="4" t="s">
        <v>70</v>
      </c>
      <c r="B43" s="79">
        <v>18</v>
      </c>
      <c r="C43" s="5">
        <v>57</v>
      </c>
      <c r="D43" s="130">
        <f t="shared" si="11"/>
        <v>3.8178931927634177E-2</v>
      </c>
      <c r="E43" s="80">
        <v>24</v>
      </c>
      <c r="F43" s="5">
        <v>43</v>
      </c>
      <c r="G43" s="94">
        <f t="shared" si="12"/>
        <v>2.764722145424385E-2</v>
      </c>
      <c r="H43" s="79">
        <v>17</v>
      </c>
      <c r="I43" s="5">
        <v>49</v>
      </c>
      <c r="J43" s="153">
        <f t="shared" si="13"/>
        <v>3.7058325266214907E-2</v>
      </c>
      <c r="K43" s="193">
        <f t="shared" si="14"/>
        <v>75</v>
      </c>
      <c r="L43" s="197">
        <f t="shared" si="15"/>
        <v>132.55813953488371</v>
      </c>
      <c r="M43" s="95">
        <f t="shared" si="16"/>
        <v>105.88235294117648</v>
      </c>
      <c r="N43" s="96">
        <f t="shared" si="17"/>
        <v>116.32653061224489</v>
      </c>
      <c r="O43" s="198">
        <f t="shared" si="18"/>
        <v>141.1764705882353</v>
      </c>
      <c r="P43" s="197">
        <f t="shared" si="10"/>
        <v>87.755102040816325</v>
      </c>
      <c r="Q43" s="106"/>
      <c r="R43" s="106"/>
      <c r="S43" s="192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</row>
    <row r="44" spans="1:44" x14ac:dyDescent="0.25">
      <c r="A44" s="177" t="s">
        <v>92</v>
      </c>
      <c r="B44" s="79">
        <v>14</v>
      </c>
      <c r="C44" s="5">
        <v>55</v>
      </c>
      <c r="D44" s="130">
        <f t="shared" si="11"/>
        <v>3.6839320281050525E-2</v>
      </c>
      <c r="E44" s="80">
        <v>25</v>
      </c>
      <c r="F44" s="5">
        <v>100</v>
      </c>
      <c r="G44" s="94">
        <f t="shared" si="12"/>
        <v>6.4295863847078721E-2</v>
      </c>
      <c r="H44" s="79">
        <v>18</v>
      </c>
      <c r="I44" s="5">
        <v>51</v>
      </c>
      <c r="J44" s="153">
        <f t="shared" si="13"/>
        <v>3.857090997095837E-2</v>
      </c>
      <c r="K44" s="193">
        <f t="shared" si="14"/>
        <v>56.000000000000007</v>
      </c>
      <c r="L44" s="197">
        <f t="shared" si="15"/>
        <v>55.000000000000007</v>
      </c>
      <c r="M44" s="95">
        <f t="shared" si="16"/>
        <v>77.777777777777786</v>
      </c>
      <c r="N44" s="96">
        <f t="shared" si="17"/>
        <v>107.84313725490196</v>
      </c>
      <c r="O44" s="198">
        <f t="shared" si="18"/>
        <v>138.88888888888889</v>
      </c>
      <c r="P44" s="197">
        <f t="shared" si="10"/>
        <v>196.07843137254901</v>
      </c>
      <c r="Q44" s="106"/>
      <c r="R44" s="106"/>
      <c r="S44" s="192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</row>
    <row r="45" spans="1:44" x14ac:dyDescent="0.25">
      <c r="A45" s="4" t="s">
        <v>85</v>
      </c>
      <c r="B45" s="79">
        <v>18</v>
      </c>
      <c r="C45" s="5">
        <v>48</v>
      </c>
      <c r="D45" s="130">
        <f t="shared" si="11"/>
        <v>3.2150679518007728E-2</v>
      </c>
      <c r="E45" s="80">
        <v>14</v>
      </c>
      <c r="F45" s="5">
        <v>76</v>
      </c>
      <c r="G45" s="94">
        <f t="shared" si="12"/>
        <v>4.8864856523779823E-2</v>
      </c>
      <c r="H45" s="79">
        <v>15</v>
      </c>
      <c r="I45" s="5">
        <v>62</v>
      </c>
      <c r="J45" s="153">
        <f t="shared" si="13"/>
        <v>4.689012584704743E-2</v>
      </c>
      <c r="K45" s="193">
        <f t="shared" si="14"/>
        <v>128.57142857142858</v>
      </c>
      <c r="L45" s="197">
        <f t="shared" si="15"/>
        <v>63.157894736842103</v>
      </c>
      <c r="M45" s="95">
        <f t="shared" si="16"/>
        <v>120</v>
      </c>
      <c r="N45" s="96">
        <f t="shared" si="17"/>
        <v>77.41935483870968</v>
      </c>
      <c r="O45" s="198">
        <f t="shared" si="18"/>
        <v>93.333333333333329</v>
      </c>
      <c r="P45" s="197">
        <f t="shared" si="10"/>
        <v>122.58064516129032</v>
      </c>
      <c r="Q45" s="106"/>
      <c r="R45" s="106"/>
      <c r="S45" s="192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</row>
    <row r="46" spans="1:44" x14ac:dyDescent="0.25">
      <c r="A46" s="4" t="s">
        <v>82</v>
      </c>
      <c r="B46" s="79">
        <v>12</v>
      </c>
      <c r="C46" s="5">
        <v>45</v>
      </c>
      <c r="D46" s="130">
        <f t="shared" si="11"/>
        <v>3.0141262048132243E-2</v>
      </c>
      <c r="E46" s="80">
        <v>13</v>
      </c>
      <c r="F46" s="5">
        <v>45</v>
      </c>
      <c r="G46" s="94">
        <f t="shared" si="12"/>
        <v>2.8933138731185422E-2</v>
      </c>
      <c r="H46" s="79">
        <v>19</v>
      </c>
      <c r="I46" s="5">
        <v>48</v>
      </c>
      <c r="J46" s="153">
        <f t="shared" si="13"/>
        <v>3.630203291384318E-2</v>
      </c>
      <c r="K46" s="193">
        <f t="shared" si="14"/>
        <v>92.307692307692307</v>
      </c>
      <c r="L46" s="197">
        <f t="shared" si="15"/>
        <v>100</v>
      </c>
      <c r="M46" s="95">
        <f t="shared" si="16"/>
        <v>63.157894736842103</v>
      </c>
      <c r="N46" s="96">
        <f t="shared" si="17"/>
        <v>93.75</v>
      </c>
      <c r="O46" s="198">
        <f t="shared" si="18"/>
        <v>68.421052631578945</v>
      </c>
      <c r="P46" s="197">
        <f t="shared" si="10"/>
        <v>93.75</v>
      </c>
      <c r="Q46" s="106"/>
      <c r="R46" s="106"/>
      <c r="S46" s="192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</row>
    <row r="47" spans="1:44" x14ac:dyDescent="0.25">
      <c r="A47" s="4" t="s">
        <v>69</v>
      </c>
      <c r="B47" s="79">
        <v>17</v>
      </c>
      <c r="C47" s="5">
        <v>44</v>
      </c>
      <c r="D47" s="130">
        <f t="shared" si="11"/>
        <v>2.9471456224840421E-2</v>
      </c>
      <c r="E47" s="80">
        <v>42</v>
      </c>
      <c r="F47" s="5">
        <v>201</v>
      </c>
      <c r="G47" s="94">
        <f t="shared" si="12"/>
        <v>0.12923468633262822</v>
      </c>
      <c r="H47" s="79">
        <v>10</v>
      </c>
      <c r="I47" s="5">
        <v>28</v>
      </c>
      <c r="J47" s="153">
        <f t="shared" si="13"/>
        <v>2.1176185866408518E-2</v>
      </c>
      <c r="K47" s="193">
        <f t="shared" si="14"/>
        <v>40.476190476190474</v>
      </c>
      <c r="L47" s="197">
        <f t="shared" si="15"/>
        <v>21.890547263681594</v>
      </c>
      <c r="M47" s="95">
        <f t="shared" si="16"/>
        <v>170</v>
      </c>
      <c r="N47" s="96">
        <f t="shared" si="17"/>
        <v>157.14285714285714</v>
      </c>
      <c r="O47" s="198">
        <f t="shared" si="18"/>
        <v>420</v>
      </c>
      <c r="P47" s="197">
        <f t="shared" si="10"/>
        <v>717.85714285714289</v>
      </c>
      <c r="Q47" s="106"/>
      <c r="R47" s="106"/>
      <c r="S47" s="192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</row>
    <row r="48" spans="1:44" x14ac:dyDescent="0.25">
      <c r="A48" s="4" t="s">
        <v>74</v>
      </c>
      <c r="B48" s="79">
        <v>10</v>
      </c>
      <c r="C48" s="5">
        <v>41</v>
      </c>
      <c r="D48" s="130">
        <f t="shared" si="11"/>
        <v>2.7462038754964939E-2</v>
      </c>
      <c r="E48" s="80">
        <v>18</v>
      </c>
      <c r="F48" s="5">
        <v>70</v>
      </c>
      <c r="G48" s="94">
        <f t="shared" si="12"/>
        <v>4.5007104692955102E-2</v>
      </c>
      <c r="H48" s="79">
        <v>5</v>
      </c>
      <c r="I48" s="5">
        <v>18</v>
      </c>
      <c r="J48" s="153">
        <f t="shared" si="13"/>
        <v>1.3613262342691192E-2</v>
      </c>
      <c r="K48" s="193">
        <f t="shared" si="14"/>
        <v>55.555555555555557</v>
      </c>
      <c r="L48" s="197">
        <f t="shared" si="15"/>
        <v>58.571428571428577</v>
      </c>
      <c r="M48" s="95">
        <f t="shared" si="16"/>
        <v>200</v>
      </c>
      <c r="N48" s="96">
        <f t="shared" si="17"/>
        <v>227.77777777777777</v>
      </c>
      <c r="O48" s="198">
        <f t="shared" si="18"/>
        <v>360</v>
      </c>
      <c r="P48" s="197">
        <f t="shared" si="10"/>
        <v>388.88888888888886</v>
      </c>
      <c r="Q48" s="106"/>
      <c r="R48" s="106"/>
      <c r="S48" s="192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</row>
    <row r="49" spans="1:44" ht="17.25" customHeight="1" x14ac:dyDescent="0.25">
      <c r="A49" s="4" t="s">
        <v>68</v>
      </c>
      <c r="B49" s="79">
        <v>12</v>
      </c>
      <c r="C49" s="5">
        <v>40</v>
      </c>
      <c r="D49" s="130">
        <f t="shared" si="11"/>
        <v>2.6792232931673109E-2</v>
      </c>
      <c r="E49" s="80">
        <v>15</v>
      </c>
      <c r="F49" s="5">
        <v>29</v>
      </c>
      <c r="G49" s="94">
        <f t="shared" si="12"/>
        <v>1.8645800515652827E-2</v>
      </c>
      <c r="H49" s="79">
        <v>6</v>
      </c>
      <c r="I49" s="5">
        <v>19</v>
      </c>
      <c r="J49" s="153">
        <f t="shared" si="13"/>
        <v>1.4369554695062924E-2</v>
      </c>
      <c r="K49" s="193">
        <f t="shared" si="14"/>
        <v>80</v>
      </c>
      <c r="L49" s="197">
        <f t="shared" si="15"/>
        <v>137.93103448275863</v>
      </c>
      <c r="M49" s="95">
        <f t="shared" si="16"/>
        <v>200</v>
      </c>
      <c r="N49" s="96">
        <f t="shared" si="17"/>
        <v>210.52631578947367</v>
      </c>
      <c r="O49" s="198">
        <f t="shared" si="18"/>
        <v>250</v>
      </c>
      <c r="P49" s="197">
        <f t="shared" si="10"/>
        <v>152.63157894736844</v>
      </c>
      <c r="Q49" s="106"/>
      <c r="R49" s="106"/>
      <c r="S49" s="192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</row>
    <row r="50" spans="1:44" x14ac:dyDescent="0.25">
      <c r="A50" s="4" t="s">
        <v>66</v>
      </c>
      <c r="B50" s="79">
        <v>6</v>
      </c>
      <c r="C50" s="5">
        <v>39</v>
      </c>
      <c r="D50" s="130">
        <f t="shared" si="11"/>
        <v>2.612242710838128E-2</v>
      </c>
      <c r="E50" s="80">
        <v>5</v>
      </c>
      <c r="F50" s="5">
        <v>15</v>
      </c>
      <c r="G50" s="94">
        <f t="shared" si="12"/>
        <v>9.6443795770618079E-3</v>
      </c>
      <c r="H50" s="79">
        <v>4</v>
      </c>
      <c r="I50" s="5">
        <v>8</v>
      </c>
      <c r="J50" s="153">
        <f t="shared" si="13"/>
        <v>6.0503388189738624E-3</v>
      </c>
      <c r="K50" s="193">
        <f t="shared" si="14"/>
        <v>120</v>
      </c>
      <c r="L50" s="197">
        <f t="shared" si="15"/>
        <v>260</v>
      </c>
      <c r="M50" s="95">
        <f t="shared" si="16"/>
        <v>150</v>
      </c>
      <c r="N50" s="96">
        <f t="shared" si="17"/>
        <v>487.5</v>
      </c>
      <c r="O50" s="198">
        <f t="shared" si="18"/>
        <v>125</v>
      </c>
      <c r="P50" s="197">
        <f t="shared" si="10"/>
        <v>187.5</v>
      </c>
      <c r="Q50" s="106"/>
      <c r="R50" s="106"/>
      <c r="S50" s="192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</row>
    <row r="51" spans="1:44" x14ac:dyDescent="0.25">
      <c r="A51" s="4" t="s">
        <v>90</v>
      </c>
      <c r="B51" s="79">
        <v>3</v>
      </c>
      <c r="C51" s="5">
        <v>21</v>
      </c>
      <c r="D51" s="130">
        <f t="shared" si="11"/>
        <v>1.4065922289128381E-2</v>
      </c>
      <c r="E51" s="80">
        <v>0</v>
      </c>
      <c r="F51" s="5">
        <v>0</v>
      </c>
      <c r="G51" s="94">
        <f t="shared" si="12"/>
        <v>0</v>
      </c>
      <c r="H51" s="79">
        <v>14</v>
      </c>
      <c r="I51" s="5">
        <v>375</v>
      </c>
      <c r="J51" s="153">
        <f t="shared" si="13"/>
        <v>0.28360963213939983</v>
      </c>
      <c r="K51" s="193" t="str">
        <f t="shared" si="14"/>
        <v xml:space="preserve"> </v>
      </c>
      <c r="L51" s="197" t="str">
        <f t="shared" si="15"/>
        <v xml:space="preserve"> </v>
      </c>
      <c r="M51" s="95">
        <f t="shared" si="16"/>
        <v>21.428571428571427</v>
      </c>
      <c r="N51" s="96">
        <f t="shared" si="17"/>
        <v>5.6000000000000005</v>
      </c>
      <c r="O51" s="198" t="str">
        <f t="shared" si="18"/>
        <v xml:space="preserve"> </v>
      </c>
      <c r="P51" s="197" t="str">
        <f t="shared" si="10"/>
        <v xml:space="preserve"> </v>
      </c>
      <c r="Q51" s="106"/>
      <c r="R51" s="106"/>
      <c r="S51" s="192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</row>
    <row r="52" spans="1:44" x14ac:dyDescent="0.25">
      <c r="A52" s="4" t="s">
        <v>73</v>
      </c>
      <c r="B52" s="79">
        <v>8</v>
      </c>
      <c r="C52" s="5">
        <v>20</v>
      </c>
      <c r="D52" s="130">
        <f t="shared" si="11"/>
        <v>1.3396116465836555E-2</v>
      </c>
      <c r="E52" s="80">
        <v>7</v>
      </c>
      <c r="F52" s="5">
        <v>14</v>
      </c>
      <c r="G52" s="94">
        <f t="shared" si="12"/>
        <v>9.0014209385910204E-3</v>
      </c>
      <c r="H52" s="79">
        <v>7</v>
      </c>
      <c r="I52" s="5">
        <v>39</v>
      </c>
      <c r="J52" s="153">
        <f t="shared" si="13"/>
        <v>2.9495401742497578E-2</v>
      </c>
      <c r="K52" s="193">
        <f t="shared" si="14"/>
        <v>114.28571428571428</v>
      </c>
      <c r="L52" s="197">
        <f t="shared" si="15"/>
        <v>142.85714285714286</v>
      </c>
      <c r="M52" s="95">
        <f t="shared" si="16"/>
        <v>114.28571428571428</v>
      </c>
      <c r="N52" s="96">
        <f t="shared" si="17"/>
        <v>51.282051282051277</v>
      </c>
      <c r="O52" s="198">
        <f t="shared" si="18"/>
        <v>100</v>
      </c>
      <c r="P52" s="197">
        <f t="shared" si="10"/>
        <v>35.897435897435898</v>
      </c>
      <c r="Q52" s="106"/>
      <c r="R52" s="106"/>
      <c r="S52" s="192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</row>
    <row r="53" spans="1:44" x14ac:dyDescent="0.25">
      <c r="A53" s="4" t="s">
        <v>78</v>
      </c>
      <c r="B53" s="79">
        <v>7</v>
      </c>
      <c r="C53" s="5">
        <v>16</v>
      </c>
      <c r="D53" s="130">
        <f t="shared" si="11"/>
        <v>1.0716893172669243E-2</v>
      </c>
      <c r="E53" s="80">
        <v>2</v>
      </c>
      <c r="F53" s="5">
        <v>20</v>
      </c>
      <c r="G53" s="94">
        <f t="shared" si="12"/>
        <v>1.2859172769415743E-2</v>
      </c>
      <c r="H53" s="79">
        <v>10</v>
      </c>
      <c r="I53" s="5">
        <v>16</v>
      </c>
      <c r="J53" s="153">
        <f t="shared" si="13"/>
        <v>1.2100677637947725E-2</v>
      </c>
      <c r="K53" s="193">
        <f t="shared" si="14"/>
        <v>350</v>
      </c>
      <c r="L53" s="197">
        <f t="shared" si="15"/>
        <v>80</v>
      </c>
      <c r="M53" s="95">
        <f t="shared" si="16"/>
        <v>70</v>
      </c>
      <c r="N53" s="96">
        <f t="shared" si="17"/>
        <v>100</v>
      </c>
      <c r="O53" s="198">
        <f t="shared" si="18"/>
        <v>20</v>
      </c>
      <c r="P53" s="197">
        <f t="shared" si="10"/>
        <v>125</v>
      </c>
      <c r="Q53" s="106"/>
      <c r="R53" s="106"/>
      <c r="S53" s="137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</row>
    <row r="54" spans="1:44" ht="17.25" customHeight="1" x14ac:dyDescent="0.25">
      <c r="A54" s="4" t="s">
        <v>86</v>
      </c>
      <c r="B54" s="79">
        <v>7</v>
      </c>
      <c r="C54" s="5">
        <v>12</v>
      </c>
      <c r="D54" s="130">
        <f t="shared" si="11"/>
        <v>8.0376698795019321E-3</v>
      </c>
      <c r="E54" s="80">
        <v>21</v>
      </c>
      <c r="F54" s="5">
        <v>64</v>
      </c>
      <c r="G54" s="94">
        <f t="shared" si="12"/>
        <v>4.1149352862130374E-2</v>
      </c>
      <c r="H54" s="79">
        <v>8</v>
      </c>
      <c r="I54" s="5">
        <v>33</v>
      </c>
      <c r="J54" s="153">
        <f t="shared" si="13"/>
        <v>2.4957647628267184E-2</v>
      </c>
      <c r="K54" s="193">
        <f t="shared" si="14"/>
        <v>33.333333333333329</v>
      </c>
      <c r="L54" s="197">
        <f t="shared" si="15"/>
        <v>18.75</v>
      </c>
      <c r="M54" s="95">
        <f t="shared" si="16"/>
        <v>87.5</v>
      </c>
      <c r="N54" s="96">
        <f t="shared" si="17"/>
        <v>36.363636363636367</v>
      </c>
      <c r="O54" s="198">
        <f t="shared" si="18"/>
        <v>262.5</v>
      </c>
      <c r="P54" s="197">
        <f t="shared" si="10"/>
        <v>193.93939393939394</v>
      </c>
      <c r="Q54" s="106"/>
      <c r="R54" s="106"/>
      <c r="S54" s="137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</row>
    <row r="55" spans="1:44" x14ac:dyDescent="0.25">
      <c r="A55" s="4" t="s">
        <v>76</v>
      </c>
      <c r="B55" s="79">
        <v>10</v>
      </c>
      <c r="C55" s="5">
        <v>12</v>
      </c>
      <c r="D55" s="130">
        <f t="shared" si="11"/>
        <v>8.0376698795019321E-3</v>
      </c>
      <c r="E55" s="80">
        <v>4</v>
      </c>
      <c r="F55" s="5">
        <v>13</v>
      </c>
      <c r="G55" s="94">
        <f t="shared" si="12"/>
        <v>8.358462300120233E-3</v>
      </c>
      <c r="H55" s="79">
        <v>8</v>
      </c>
      <c r="I55" s="5">
        <v>19</v>
      </c>
      <c r="J55" s="153">
        <f t="shared" si="13"/>
        <v>1.4369554695062924E-2</v>
      </c>
      <c r="K55" s="193">
        <f t="shared" si="14"/>
        <v>250</v>
      </c>
      <c r="L55" s="197">
        <f t="shared" si="15"/>
        <v>92.307692307692307</v>
      </c>
      <c r="M55" s="95">
        <f t="shared" si="16"/>
        <v>125</v>
      </c>
      <c r="N55" s="96">
        <f t="shared" si="17"/>
        <v>63.157894736842103</v>
      </c>
      <c r="O55" s="198">
        <f t="shared" si="18"/>
        <v>50</v>
      </c>
      <c r="P55" s="197">
        <f t="shared" si="10"/>
        <v>68.421052631578945</v>
      </c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</row>
    <row r="56" spans="1:44" x14ac:dyDescent="0.25">
      <c r="A56" s="4" t="s">
        <v>72</v>
      </c>
      <c r="B56" s="79">
        <v>4</v>
      </c>
      <c r="C56" s="5">
        <v>12</v>
      </c>
      <c r="D56" s="130">
        <f t="shared" si="11"/>
        <v>8.0376698795019321E-3</v>
      </c>
      <c r="E56" s="80">
        <v>11</v>
      </c>
      <c r="F56" s="5">
        <v>31</v>
      </c>
      <c r="G56" s="94">
        <f t="shared" si="12"/>
        <v>1.9931717792594401E-2</v>
      </c>
      <c r="H56" s="79">
        <v>11</v>
      </c>
      <c r="I56" s="5">
        <v>48</v>
      </c>
      <c r="J56" s="153">
        <f t="shared" si="13"/>
        <v>3.630203291384318E-2</v>
      </c>
      <c r="K56" s="193">
        <f t="shared" si="14"/>
        <v>36.363636363636367</v>
      </c>
      <c r="L56" s="197">
        <f t="shared" si="15"/>
        <v>38.70967741935484</v>
      </c>
      <c r="M56" s="95">
        <f t="shared" si="16"/>
        <v>36.363636363636367</v>
      </c>
      <c r="N56" s="96">
        <f t="shared" si="17"/>
        <v>25</v>
      </c>
      <c r="O56" s="198">
        <f t="shared" si="18"/>
        <v>100</v>
      </c>
      <c r="P56" s="197">
        <f t="shared" si="10"/>
        <v>64.583333333333343</v>
      </c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</row>
    <row r="57" spans="1:44" x14ac:dyDescent="0.25">
      <c r="A57" s="4" t="s">
        <v>81</v>
      </c>
      <c r="B57" s="79">
        <v>3</v>
      </c>
      <c r="C57" s="5">
        <v>11</v>
      </c>
      <c r="D57" s="130">
        <f t="shared" si="11"/>
        <v>7.3678640562101052E-3</v>
      </c>
      <c r="E57" s="80">
        <v>4</v>
      </c>
      <c r="F57" s="5">
        <v>20</v>
      </c>
      <c r="G57" s="94">
        <f t="shared" si="12"/>
        <v>1.2859172769415743E-2</v>
      </c>
      <c r="H57" s="79">
        <v>4</v>
      </c>
      <c r="I57" s="5">
        <v>8</v>
      </c>
      <c r="J57" s="153">
        <f t="shared" si="13"/>
        <v>6.0503388189738624E-3</v>
      </c>
      <c r="K57" s="193">
        <f t="shared" si="14"/>
        <v>75</v>
      </c>
      <c r="L57" s="197">
        <f t="shared" si="15"/>
        <v>55.000000000000007</v>
      </c>
      <c r="M57" s="95">
        <f t="shared" si="16"/>
        <v>75</v>
      </c>
      <c r="N57" s="96">
        <f t="shared" si="17"/>
        <v>137.5</v>
      </c>
      <c r="O57" s="198">
        <f t="shared" si="18"/>
        <v>100</v>
      </c>
      <c r="P57" s="197">
        <f t="shared" si="10"/>
        <v>250</v>
      </c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</row>
    <row r="58" spans="1:44" x14ac:dyDescent="0.25">
      <c r="A58" s="4" t="s">
        <v>89</v>
      </c>
      <c r="B58" s="79">
        <v>2</v>
      </c>
      <c r="C58" s="5">
        <v>10</v>
      </c>
      <c r="D58" s="130">
        <f t="shared" si="11"/>
        <v>6.6980582329182773E-3</v>
      </c>
      <c r="E58" s="80">
        <v>0</v>
      </c>
      <c r="F58" s="5">
        <v>0</v>
      </c>
      <c r="G58" s="94">
        <f t="shared" si="12"/>
        <v>0</v>
      </c>
      <c r="H58" s="79">
        <v>3</v>
      </c>
      <c r="I58" s="5">
        <v>6</v>
      </c>
      <c r="J58" s="153">
        <f t="shared" si="13"/>
        <v>4.5377541142303975E-3</v>
      </c>
      <c r="K58" s="193" t="str">
        <f t="shared" si="14"/>
        <v xml:space="preserve"> </v>
      </c>
      <c r="L58" s="197" t="str">
        <f t="shared" si="15"/>
        <v xml:space="preserve"> </v>
      </c>
      <c r="M58" s="95">
        <f t="shared" si="16"/>
        <v>66.666666666666657</v>
      </c>
      <c r="N58" s="96">
        <f t="shared" si="17"/>
        <v>166.66666666666669</v>
      </c>
      <c r="O58" s="198" t="str">
        <f t="shared" si="18"/>
        <v xml:space="preserve"> </v>
      </c>
      <c r="P58" s="197" t="str">
        <f t="shared" si="10"/>
        <v xml:space="preserve"> </v>
      </c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</row>
    <row r="59" spans="1:44" ht="17.25" customHeight="1" x14ac:dyDescent="0.25">
      <c r="A59" s="4" t="s">
        <v>75</v>
      </c>
      <c r="B59" s="79">
        <v>4</v>
      </c>
      <c r="C59" s="5">
        <v>9</v>
      </c>
      <c r="D59" s="130">
        <f t="shared" si="11"/>
        <v>6.0282524096264495E-3</v>
      </c>
      <c r="E59" s="80">
        <v>7</v>
      </c>
      <c r="F59" s="5">
        <v>17</v>
      </c>
      <c r="G59" s="94">
        <f t="shared" si="12"/>
        <v>1.0930296854003383E-2</v>
      </c>
      <c r="H59" s="79">
        <v>17</v>
      </c>
      <c r="I59" s="5">
        <v>41</v>
      </c>
      <c r="J59" s="153">
        <f t="shared" si="13"/>
        <v>3.1007986447241048E-2</v>
      </c>
      <c r="K59" s="193">
        <f t="shared" si="14"/>
        <v>57.142857142857139</v>
      </c>
      <c r="L59" s="197">
        <f t="shared" si="15"/>
        <v>52.941176470588239</v>
      </c>
      <c r="M59" s="95">
        <f t="shared" si="16"/>
        <v>23.52941176470588</v>
      </c>
      <c r="N59" s="96">
        <f t="shared" si="17"/>
        <v>21.951219512195124</v>
      </c>
      <c r="O59" s="198">
        <f t="shared" si="18"/>
        <v>41.17647058823529</v>
      </c>
      <c r="P59" s="197">
        <f t="shared" si="10"/>
        <v>41.463414634146339</v>
      </c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</row>
    <row r="60" spans="1:44" x14ac:dyDescent="0.25">
      <c r="A60" s="4" t="s">
        <v>80</v>
      </c>
      <c r="B60" s="79">
        <v>2</v>
      </c>
      <c r="C60" s="5">
        <v>7</v>
      </c>
      <c r="D60" s="130">
        <f t="shared" si="11"/>
        <v>4.6886407630427939E-3</v>
      </c>
      <c r="E60" s="80">
        <v>7</v>
      </c>
      <c r="F60" s="5">
        <v>22</v>
      </c>
      <c r="G60" s="94">
        <f t="shared" si="12"/>
        <v>1.4145090046357316E-2</v>
      </c>
      <c r="H60" s="79">
        <v>15</v>
      </c>
      <c r="I60" s="5">
        <v>71</v>
      </c>
      <c r="J60" s="153">
        <f t="shared" si="13"/>
        <v>5.3696757018393028E-2</v>
      </c>
      <c r="K60" s="193">
        <f t="shared" si="14"/>
        <v>28.571428571428569</v>
      </c>
      <c r="L60" s="197">
        <f t="shared" si="15"/>
        <v>31.818181818181817</v>
      </c>
      <c r="M60" s="95">
        <f t="shared" si="16"/>
        <v>13.333333333333334</v>
      </c>
      <c r="N60" s="96">
        <f t="shared" si="17"/>
        <v>9.8591549295774641</v>
      </c>
      <c r="O60" s="198">
        <f t="shared" si="18"/>
        <v>46.666666666666664</v>
      </c>
      <c r="P60" s="197">
        <f t="shared" si="10"/>
        <v>30.985915492957744</v>
      </c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</row>
    <row r="61" spans="1:44" x14ac:dyDescent="0.25">
      <c r="A61" s="4" t="s">
        <v>104</v>
      </c>
      <c r="B61" s="79">
        <v>2</v>
      </c>
      <c r="C61" s="5">
        <v>7</v>
      </c>
      <c r="D61" s="130">
        <f t="shared" si="11"/>
        <v>4.6886407630427939E-3</v>
      </c>
      <c r="E61" s="80">
        <v>1</v>
      </c>
      <c r="F61" s="5">
        <v>15</v>
      </c>
      <c r="G61" s="94">
        <f t="shared" si="12"/>
        <v>9.6443795770618079E-3</v>
      </c>
      <c r="H61" s="79">
        <v>3</v>
      </c>
      <c r="I61" s="5">
        <v>23</v>
      </c>
      <c r="J61" s="153">
        <f t="shared" si="13"/>
        <v>1.7394724104549855E-2</v>
      </c>
      <c r="K61" s="193">
        <f t="shared" si="14"/>
        <v>200</v>
      </c>
      <c r="L61" s="197">
        <f t="shared" si="15"/>
        <v>46.666666666666664</v>
      </c>
      <c r="M61" s="95">
        <f t="shared" si="16"/>
        <v>66.666666666666657</v>
      </c>
      <c r="N61" s="96">
        <f t="shared" si="17"/>
        <v>30.434782608695656</v>
      </c>
      <c r="O61" s="198">
        <f t="shared" si="18"/>
        <v>33.333333333333329</v>
      </c>
      <c r="P61" s="197">
        <f t="shared" si="10"/>
        <v>65.217391304347828</v>
      </c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</row>
    <row r="62" spans="1:44" x14ac:dyDescent="0.25">
      <c r="A62" s="4" t="s">
        <v>77</v>
      </c>
      <c r="B62" s="79">
        <v>1</v>
      </c>
      <c r="C62" s="5">
        <v>6</v>
      </c>
      <c r="D62" s="130">
        <f t="shared" si="11"/>
        <v>4.0188349397509661E-3</v>
      </c>
      <c r="E62" s="80">
        <v>6</v>
      </c>
      <c r="F62" s="5">
        <v>142</v>
      </c>
      <c r="G62" s="94">
        <f t="shared" si="12"/>
        <v>9.1300126662851769E-2</v>
      </c>
      <c r="H62" s="79">
        <v>7</v>
      </c>
      <c r="I62" s="5">
        <v>10</v>
      </c>
      <c r="J62" s="153">
        <f t="shared" si="13"/>
        <v>7.5629235237173274E-3</v>
      </c>
      <c r="K62" s="193">
        <f t="shared" si="14"/>
        <v>16.666666666666664</v>
      </c>
      <c r="L62" s="197">
        <f t="shared" si="15"/>
        <v>4.225352112676056</v>
      </c>
      <c r="M62" s="95">
        <f t="shared" si="16"/>
        <v>14.285714285714285</v>
      </c>
      <c r="N62" s="96">
        <f t="shared" si="17"/>
        <v>60</v>
      </c>
      <c r="O62" s="198">
        <f t="shared" si="18"/>
        <v>85.714285714285708</v>
      </c>
      <c r="P62" s="197">
        <f t="shared" si="10"/>
        <v>1420</v>
      </c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</row>
    <row r="63" spans="1:44" x14ac:dyDescent="0.25">
      <c r="A63" s="4" t="s">
        <v>83</v>
      </c>
      <c r="B63" s="79">
        <v>4</v>
      </c>
      <c r="C63" s="5">
        <v>6</v>
      </c>
      <c r="D63" s="130">
        <f t="shared" si="11"/>
        <v>4.0188349397509661E-3</v>
      </c>
      <c r="E63" s="80">
        <v>2</v>
      </c>
      <c r="F63" s="5">
        <v>2</v>
      </c>
      <c r="G63" s="94">
        <f t="shared" si="12"/>
        <v>1.2859172769415742E-3</v>
      </c>
      <c r="H63" s="79">
        <v>0</v>
      </c>
      <c r="I63" s="5">
        <v>0</v>
      </c>
      <c r="J63" s="153">
        <f t="shared" si="13"/>
        <v>0</v>
      </c>
      <c r="K63" s="193">
        <f t="shared" si="14"/>
        <v>200</v>
      </c>
      <c r="L63" s="197">
        <f t="shared" si="15"/>
        <v>300</v>
      </c>
      <c r="M63" s="95" t="str">
        <f t="shared" si="16"/>
        <v xml:space="preserve"> </v>
      </c>
      <c r="N63" s="96" t="str">
        <f t="shared" si="17"/>
        <v xml:space="preserve"> </v>
      </c>
      <c r="O63" s="198" t="str">
        <f t="shared" si="18"/>
        <v xml:space="preserve"> </v>
      </c>
      <c r="P63" s="197" t="str">
        <f t="shared" si="10"/>
        <v xml:space="preserve"> </v>
      </c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</row>
    <row r="64" spans="1:44" x14ac:dyDescent="0.25">
      <c r="A64" s="4" t="s">
        <v>79</v>
      </c>
      <c r="B64" s="79">
        <v>1</v>
      </c>
      <c r="C64" s="5">
        <v>5</v>
      </c>
      <c r="D64" s="130">
        <f t="shared" si="11"/>
        <v>3.3490291164591387E-3</v>
      </c>
      <c r="E64" s="80">
        <v>0</v>
      </c>
      <c r="F64" s="5">
        <v>0</v>
      </c>
      <c r="G64" s="94">
        <f t="shared" si="12"/>
        <v>0</v>
      </c>
      <c r="H64" s="79">
        <v>2</v>
      </c>
      <c r="I64" s="5">
        <v>11</v>
      </c>
      <c r="J64" s="153">
        <f t="shared" si="13"/>
        <v>8.3192158760890603E-3</v>
      </c>
      <c r="K64" s="193" t="str">
        <f t="shared" si="14"/>
        <v xml:space="preserve"> </v>
      </c>
      <c r="L64" s="197" t="str">
        <f t="shared" si="15"/>
        <v xml:space="preserve"> </v>
      </c>
      <c r="M64" s="95">
        <f t="shared" si="16"/>
        <v>50</v>
      </c>
      <c r="N64" s="96">
        <f t="shared" si="17"/>
        <v>45.454545454545453</v>
      </c>
      <c r="O64" s="198" t="str">
        <f t="shared" si="18"/>
        <v xml:space="preserve"> </v>
      </c>
      <c r="P64" s="197" t="str">
        <f t="shared" si="10"/>
        <v xml:space="preserve"> </v>
      </c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</row>
    <row r="65" spans="1:44" x14ac:dyDescent="0.25">
      <c r="A65" s="4" t="s">
        <v>94</v>
      </c>
      <c r="B65" s="79">
        <v>2</v>
      </c>
      <c r="C65" s="5">
        <v>5</v>
      </c>
      <c r="D65" s="130">
        <f t="shared" si="11"/>
        <v>3.3490291164591387E-3</v>
      </c>
      <c r="E65" s="80">
        <v>2</v>
      </c>
      <c r="F65" s="5">
        <v>4</v>
      </c>
      <c r="G65" s="94">
        <f t="shared" si="12"/>
        <v>2.5718345538831484E-3</v>
      </c>
      <c r="H65" s="79">
        <v>0</v>
      </c>
      <c r="I65" s="5">
        <v>0</v>
      </c>
      <c r="J65" s="153">
        <f t="shared" si="13"/>
        <v>0</v>
      </c>
      <c r="K65" s="193">
        <f t="shared" si="14"/>
        <v>100</v>
      </c>
      <c r="L65" s="197">
        <f t="shared" si="15"/>
        <v>125</v>
      </c>
      <c r="M65" s="95" t="str">
        <f t="shared" si="16"/>
        <v xml:space="preserve"> </v>
      </c>
      <c r="N65" s="96" t="str">
        <f t="shared" si="17"/>
        <v xml:space="preserve"> </v>
      </c>
      <c r="O65" s="198" t="str">
        <f t="shared" si="18"/>
        <v xml:space="preserve"> </v>
      </c>
      <c r="P65" s="197" t="str">
        <f t="shared" si="10"/>
        <v xml:space="preserve"> </v>
      </c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</row>
    <row r="66" spans="1:44" x14ac:dyDescent="0.25">
      <c r="A66" s="4" t="s">
        <v>84</v>
      </c>
      <c r="B66" s="79">
        <v>1</v>
      </c>
      <c r="C66" s="5">
        <v>3</v>
      </c>
      <c r="D66" s="130">
        <f t="shared" si="11"/>
        <v>2.009417469875483E-3</v>
      </c>
      <c r="E66" s="80">
        <v>0</v>
      </c>
      <c r="F66" s="5">
        <v>0</v>
      </c>
      <c r="G66" s="94">
        <f t="shared" si="12"/>
        <v>0</v>
      </c>
      <c r="H66" s="79">
        <v>0</v>
      </c>
      <c r="I66" s="5">
        <v>0</v>
      </c>
      <c r="J66" s="153">
        <f t="shared" si="13"/>
        <v>0</v>
      </c>
      <c r="K66" s="193" t="str">
        <f t="shared" si="14"/>
        <v xml:space="preserve"> </v>
      </c>
      <c r="L66" s="197" t="str">
        <f t="shared" si="15"/>
        <v xml:space="preserve"> </v>
      </c>
      <c r="M66" s="95" t="str">
        <f t="shared" si="16"/>
        <v xml:space="preserve"> </v>
      </c>
      <c r="N66" s="96" t="str">
        <f t="shared" si="17"/>
        <v xml:space="preserve"> </v>
      </c>
      <c r="O66" s="198" t="str">
        <f t="shared" si="18"/>
        <v xml:space="preserve"> </v>
      </c>
      <c r="P66" s="197" t="str">
        <f t="shared" si="10"/>
        <v xml:space="preserve"> </v>
      </c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</row>
    <row r="67" spans="1:44" x14ac:dyDescent="0.25">
      <c r="A67" s="4" t="s">
        <v>99</v>
      </c>
      <c r="B67" s="79">
        <v>2</v>
      </c>
      <c r="C67" s="5">
        <v>2</v>
      </c>
      <c r="D67" s="130">
        <f t="shared" si="11"/>
        <v>1.3396116465836554E-3</v>
      </c>
      <c r="E67" s="80">
        <v>0</v>
      </c>
      <c r="F67" s="5">
        <v>0</v>
      </c>
      <c r="G67" s="94">
        <f t="shared" si="12"/>
        <v>0</v>
      </c>
      <c r="H67" s="79">
        <v>0</v>
      </c>
      <c r="I67" s="5">
        <v>0</v>
      </c>
      <c r="J67" s="153">
        <f t="shared" si="13"/>
        <v>0</v>
      </c>
      <c r="K67" s="193" t="str">
        <f t="shared" si="14"/>
        <v xml:space="preserve"> </v>
      </c>
      <c r="L67" s="197" t="str">
        <f t="shared" si="15"/>
        <v xml:space="preserve"> </v>
      </c>
      <c r="M67" s="95" t="str">
        <f t="shared" si="16"/>
        <v xml:space="preserve"> </v>
      </c>
      <c r="N67" s="96" t="str">
        <f t="shared" si="17"/>
        <v xml:space="preserve"> </v>
      </c>
      <c r="O67" s="198" t="str">
        <f t="shared" si="18"/>
        <v xml:space="preserve"> </v>
      </c>
      <c r="P67" s="197" t="str">
        <f t="shared" si="10"/>
        <v xml:space="preserve"> </v>
      </c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</row>
    <row r="68" spans="1:44" ht="17.25" customHeight="1" x14ac:dyDescent="0.25">
      <c r="A68" s="4" t="s">
        <v>88</v>
      </c>
      <c r="B68" s="79">
        <v>1</v>
      </c>
      <c r="C68" s="5">
        <v>1</v>
      </c>
      <c r="D68" s="130">
        <f t="shared" si="11"/>
        <v>6.6980582329182771E-4</v>
      </c>
      <c r="E68" s="80">
        <v>12</v>
      </c>
      <c r="F68" s="5">
        <v>44</v>
      </c>
      <c r="G68" s="94">
        <f t="shared" si="12"/>
        <v>2.8290180092714633E-2</v>
      </c>
      <c r="H68" s="79">
        <v>12</v>
      </c>
      <c r="I68" s="5">
        <v>18</v>
      </c>
      <c r="J68" s="153">
        <f t="shared" si="13"/>
        <v>1.3613262342691192E-2</v>
      </c>
      <c r="K68" s="193">
        <f t="shared" si="14"/>
        <v>8.3333333333333321</v>
      </c>
      <c r="L68" s="197">
        <f t="shared" si="15"/>
        <v>2.2727272727272729</v>
      </c>
      <c r="M68" s="95">
        <f t="shared" si="16"/>
        <v>8.3333333333333321</v>
      </c>
      <c r="N68" s="96">
        <f t="shared" si="17"/>
        <v>5.5555555555555554</v>
      </c>
      <c r="O68" s="198">
        <f t="shared" si="18"/>
        <v>100</v>
      </c>
      <c r="P68" s="197">
        <f t="shared" si="10"/>
        <v>244.44444444444446</v>
      </c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</row>
    <row r="69" spans="1:44" x14ac:dyDescent="0.25">
      <c r="A69" s="4" t="s">
        <v>101</v>
      </c>
      <c r="B69" s="79">
        <v>1</v>
      </c>
      <c r="C69" s="5">
        <v>1</v>
      </c>
      <c r="D69" s="130">
        <f t="shared" si="11"/>
        <v>6.6980582329182771E-4</v>
      </c>
      <c r="E69" s="80">
        <v>6</v>
      </c>
      <c r="F69" s="5">
        <v>10</v>
      </c>
      <c r="G69" s="94">
        <f t="shared" si="12"/>
        <v>6.4295863847078716E-3</v>
      </c>
      <c r="H69" s="79">
        <v>0</v>
      </c>
      <c r="I69" s="5">
        <v>0</v>
      </c>
      <c r="J69" s="153">
        <f t="shared" si="13"/>
        <v>0</v>
      </c>
      <c r="K69" s="193">
        <f t="shared" si="14"/>
        <v>16.666666666666664</v>
      </c>
      <c r="L69" s="197">
        <f t="shared" si="15"/>
        <v>10</v>
      </c>
      <c r="M69" s="95" t="str">
        <f t="shared" si="16"/>
        <v xml:space="preserve"> </v>
      </c>
      <c r="N69" s="96" t="str">
        <f t="shared" si="17"/>
        <v xml:space="preserve"> </v>
      </c>
      <c r="O69" s="198" t="str">
        <f t="shared" si="18"/>
        <v xml:space="preserve"> </v>
      </c>
      <c r="P69" s="197" t="str">
        <f t="shared" si="10"/>
        <v xml:space="preserve"> </v>
      </c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</row>
    <row r="70" spans="1:44" x14ac:dyDescent="0.25">
      <c r="A70" s="4" t="s">
        <v>91</v>
      </c>
      <c r="B70" s="79">
        <v>0</v>
      </c>
      <c r="C70" s="5">
        <v>0</v>
      </c>
      <c r="D70" s="130">
        <f t="shared" ref="D70:D82" si="19">IF($C$83&lt;&gt;0,C70/$C$83*100,0)</f>
        <v>0</v>
      </c>
      <c r="E70" s="80">
        <v>0</v>
      </c>
      <c r="F70" s="5">
        <v>0</v>
      </c>
      <c r="G70" s="94">
        <f t="shared" ref="G70:G78" si="20">IF($F$83&lt;&gt;0,F70/$F$83*100,0)</f>
        <v>0</v>
      </c>
      <c r="H70" s="79">
        <v>1</v>
      </c>
      <c r="I70" s="5">
        <v>1</v>
      </c>
      <c r="J70" s="153">
        <f t="shared" ref="J70:J78" si="21">IF($I$83&lt;&gt;0,I70/$I$83*100,0)</f>
        <v>7.562923523717328E-4</v>
      </c>
      <c r="K70" s="193" t="str">
        <f t="shared" ref="K70:L83" si="22">IF(OR(B70&lt;&gt;0)*(E70&lt;&gt;0),B70/E70*100," ")</f>
        <v xml:space="preserve"> </v>
      </c>
      <c r="L70" s="197" t="str">
        <f t="shared" ref="L70:L80" si="23">IF(OR(C70&lt;&gt;0)*(F70&lt;&gt;0),C70/F70*100," ")</f>
        <v xml:space="preserve"> </v>
      </c>
      <c r="M70" s="95" t="str">
        <f t="shared" ref="M70:N83" si="24">IF(OR(B70&lt;&gt;0)*(H70&lt;&gt;0),B70/H70*100," ")</f>
        <v xml:space="preserve"> </v>
      </c>
      <c r="N70" s="96" t="str">
        <f t="shared" ref="N70:N80" si="25">IF(OR(C70&lt;&gt;0)*(I70&lt;&gt;0),C70/I70*100," ")</f>
        <v xml:space="preserve"> </v>
      </c>
      <c r="O70" s="198" t="str">
        <f t="shared" si="18"/>
        <v xml:space="preserve"> </v>
      </c>
      <c r="P70" s="197" t="str">
        <f t="shared" si="10"/>
        <v xml:space="preserve"> </v>
      </c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</row>
    <row r="71" spans="1:44" x14ac:dyDescent="0.25">
      <c r="A71" s="4" t="s">
        <v>93</v>
      </c>
      <c r="B71" s="79">
        <v>0</v>
      </c>
      <c r="C71" s="5">
        <v>0</v>
      </c>
      <c r="D71" s="130">
        <f t="shared" si="19"/>
        <v>0</v>
      </c>
      <c r="E71" s="80">
        <v>3</v>
      </c>
      <c r="F71" s="5">
        <v>9</v>
      </c>
      <c r="G71" s="94">
        <f t="shared" si="20"/>
        <v>5.7866277462370851E-3</v>
      </c>
      <c r="H71" s="79">
        <v>0</v>
      </c>
      <c r="I71" s="5">
        <v>0</v>
      </c>
      <c r="J71" s="153">
        <f t="shared" si="21"/>
        <v>0</v>
      </c>
      <c r="K71" s="193" t="str">
        <f t="shared" si="22"/>
        <v xml:space="preserve"> </v>
      </c>
      <c r="L71" s="197" t="str">
        <f t="shared" si="23"/>
        <v xml:space="preserve"> </v>
      </c>
      <c r="M71" s="95" t="str">
        <f t="shared" si="24"/>
        <v xml:space="preserve"> </v>
      </c>
      <c r="N71" s="96" t="str">
        <f t="shared" si="25"/>
        <v xml:space="preserve"> </v>
      </c>
      <c r="O71" s="198" t="str">
        <f t="shared" ref="O71:P83" si="26">IF(OR(E71&lt;&gt;0)*(H71&lt;&gt;0),E71/H71*100," ")</f>
        <v xml:space="preserve"> </v>
      </c>
      <c r="P71" s="197" t="str">
        <f t="shared" ref="P71:P80" si="27">IF(OR(F71&lt;&gt;0)*(I71&lt;&gt;0),F71/I71*100," ")</f>
        <v xml:space="preserve"> </v>
      </c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</row>
    <row r="72" spans="1:44" x14ac:dyDescent="0.25">
      <c r="A72" s="4" t="s">
        <v>95</v>
      </c>
      <c r="B72" s="79">
        <v>0</v>
      </c>
      <c r="C72" s="5">
        <v>0</v>
      </c>
      <c r="D72" s="130">
        <f t="shared" si="19"/>
        <v>0</v>
      </c>
      <c r="E72" s="80">
        <v>0</v>
      </c>
      <c r="F72" s="5">
        <v>0</v>
      </c>
      <c r="G72" s="94">
        <f t="shared" si="20"/>
        <v>0</v>
      </c>
      <c r="H72" s="79">
        <v>2</v>
      </c>
      <c r="I72" s="5">
        <v>6</v>
      </c>
      <c r="J72" s="153">
        <f t="shared" si="21"/>
        <v>4.5377541142303975E-3</v>
      </c>
      <c r="K72" s="193" t="str">
        <f t="shared" si="22"/>
        <v xml:space="preserve"> </v>
      </c>
      <c r="L72" s="197" t="str">
        <f t="shared" si="23"/>
        <v xml:space="preserve"> </v>
      </c>
      <c r="M72" s="95" t="str">
        <f t="shared" si="24"/>
        <v xml:space="preserve"> </v>
      </c>
      <c r="N72" s="96" t="str">
        <f t="shared" si="25"/>
        <v xml:space="preserve"> </v>
      </c>
      <c r="O72" s="198" t="str">
        <f t="shared" si="26"/>
        <v xml:space="preserve"> </v>
      </c>
      <c r="P72" s="197" t="str">
        <f t="shared" si="27"/>
        <v xml:space="preserve"> </v>
      </c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</row>
    <row r="73" spans="1:44" ht="17.25" customHeight="1" x14ac:dyDescent="0.25">
      <c r="A73" s="4" t="s">
        <v>96</v>
      </c>
      <c r="B73" s="79">
        <v>0</v>
      </c>
      <c r="C73" s="5">
        <v>0</v>
      </c>
      <c r="D73" s="130">
        <f t="shared" si="19"/>
        <v>0</v>
      </c>
      <c r="E73" s="80">
        <v>2</v>
      </c>
      <c r="F73" s="5">
        <v>8</v>
      </c>
      <c r="G73" s="94">
        <f t="shared" si="20"/>
        <v>5.1436691077662968E-3</v>
      </c>
      <c r="H73" s="79">
        <v>5</v>
      </c>
      <c r="I73" s="5">
        <v>5</v>
      </c>
      <c r="J73" s="153">
        <f t="shared" si="21"/>
        <v>3.7814617618586637E-3</v>
      </c>
      <c r="K73" s="193" t="str">
        <f t="shared" si="22"/>
        <v xml:space="preserve"> </v>
      </c>
      <c r="L73" s="197" t="str">
        <f t="shared" si="23"/>
        <v xml:space="preserve"> </v>
      </c>
      <c r="M73" s="95" t="str">
        <f t="shared" si="24"/>
        <v xml:space="preserve"> </v>
      </c>
      <c r="N73" s="96" t="str">
        <f t="shared" si="25"/>
        <v xml:space="preserve"> </v>
      </c>
      <c r="O73" s="198">
        <f t="shared" si="26"/>
        <v>40</v>
      </c>
      <c r="P73" s="197">
        <f t="shared" si="27"/>
        <v>160</v>
      </c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</row>
    <row r="74" spans="1:44" ht="17.25" customHeight="1" x14ac:dyDescent="0.25">
      <c r="A74" s="4" t="s">
        <v>97</v>
      </c>
      <c r="B74" s="79">
        <v>0</v>
      </c>
      <c r="C74" s="5">
        <v>0</v>
      </c>
      <c r="D74" s="130">
        <f t="shared" si="19"/>
        <v>0</v>
      </c>
      <c r="E74" s="80">
        <v>9</v>
      </c>
      <c r="F74" s="5">
        <v>31</v>
      </c>
      <c r="G74" s="94">
        <f t="shared" si="20"/>
        <v>1.9931717792594401E-2</v>
      </c>
      <c r="H74" s="79">
        <v>2</v>
      </c>
      <c r="I74" s="5">
        <v>4</v>
      </c>
      <c r="J74" s="153">
        <f t="shared" si="21"/>
        <v>3.0251694094869312E-3</v>
      </c>
      <c r="K74" s="193" t="str">
        <f t="shared" si="22"/>
        <v xml:space="preserve"> </v>
      </c>
      <c r="L74" s="197" t="str">
        <f t="shared" si="23"/>
        <v xml:space="preserve"> </v>
      </c>
      <c r="M74" s="95" t="str">
        <f t="shared" si="24"/>
        <v xml:space="preserve"> </v>
      </c>
      <c r="N74" s="96" t="str">
        <f t="shared" si="25"/>
        <v xml:space="preserve"> </v>
      </c>
      <c r="O74" s="198">
        <f t="shared" si="26"/>
        <v>450</v>
      </c>
      <c r="P74" s="197">
        <f t="shared" si="27"/>
        <v>775</v>
      </c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</row>
    <row r="75" spans="1:44" x14ac:dyDescent="0.25">
      <c r="A75" s="4" t="s">
        <v>98</v>
      </c>
      <c r="B75" s="79">
        <v>0</v>
      </c>
      <c r="C75" s="5">
        <v>0</v>
      </c>
      <c r="D75" s="130">
        <f t="shared" si="19"/>
        <v>0</v>
      </c>
      <c r="E75" s="80">
        <v>0</v>
      </c>
      <c r="F75" s="5">
        <v>0</v>
      </c>
      <c r="G75" s="94">
        <f t="shared" si="20"/>
        <v>0</v>
      </c>
      <c r="H75" s="79">
        <v>0</v>
      </c>
      <c r="I75" s="5">
        <v>0</v>
      </c>
      <c r="J75" s="153">
        <f t="shared" si="21"/>
        <v>0</v>
      </c>
      <c r="K75" s="193" t="str">
        <f t="shared" si="22"/>
        <v xml:space="preserve"> </v>
      </c>
      <c r="L75" s="197" t="str">
        <f t="shared" si="23"/>
        <v xml:space="preserve"> </v>
      </c>
      <c r="M75" s="95" t="str">
        <f t="shared" si="24"/>
        <v xml:space="preserve"> </v>
      </c>
      <c r="N75" s="96" t="str">
        <f t="shared" si="25"/>
        <v xml:space="preserve"> </v>
      </c>
      <c r="O75" s="198" t="str">
        <f t="shared" si="26"/>
        <v xml:space="preserve"> </v>
      </c>
      <c r="P75" s="197" t="str">
        <f t="shared" si="27"/>
        <v xml:space="preserve"> </v>
      </c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</row>
    <row r="76" spans="1:44" x14ac:dyDescent="0.25">
      <c r="A76" s="4" t="s">
        <v>100</v>
      </c>
      <c r="B76" s="79">
        <v>0</v>
      </c>
      <c r="C76" s="5">
        <v>0</v>
      </c>
      <c r="D76" s="130">
        <f t="shared" si="19"/>
        <v>0</v>
      </c>
      <c r="E76" s="80">
        <v>0</v>
      </c>
      <c r="F76" s="5">
        <v>0</v>
      </c>
      <c r="G76" s="94">
        <f t="shared" si="20"/>
        <v>0</v>
      </c>
      <c r="H76" s="79">
        <v>0</v>
      </c>
      <c r="I76" s="5">
        <v>0</v>
      </c>
      <c r="J76" s="153">
        <f t="shared" si="21"/>
        <v>0</v>
      </c>
      <c r="K76" s="193" t="str">
        <f t="shared" si="22"/>
        <v xml:space="preserve"> </v>
      </c>
      <c r="L76" s="197" t="str">
        <f t="shared" si="23"/>
        <v xml:space="preserve"> </v>
      </c>
      <c r="M76" s="95" t="str">
        <f t="shared" si="24"/>
        <v xml:space="preserve"> </v>
      </c>
      <c r="N76" s="96" t="str">
        <f t="shared" si="25"/>
        <v xml:space="preserve"> </v>
      </c>
      <c r="O76" s="198" t="str">
        <f t="shared" si="26"/>
        <v xml:space="preserve"> </v>
      </c>
      <c r="P76" s="197" t="str">
        <f t="shared" si="27"/>
        <v xml:space="preserve"> </v>
      </c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</row>
    <row r="77" spans="1:44" x14ac:dyDescent="0.25">
      <c r="A77" s="4" t="s">
        <v>102</v>
      </c>
      <c r="B77" s="79">
        <v>0</v>
      </c>
      <c r="C77" s="5">
        <v>0</v>
      </c>
      <c r="D77" s="130">
        <f t="shared" si="19"/>
        <v>0</v>
      </c>
      <c r="E77" s="80">
        <v>0</v>
      </c>
      <c r="F77" s="5">
        <v>0</v>
      </c>
      <c r="G77" s="94">
        <f t="shared" si="20"/>
        <v>0</v>
      </c>
      <c r="H77" s="79">
        <v>0</v>
      </c>
      <c r="I77" s="5">
        <v>0</v>
      </c>
      <c r="J77" s="153">
        <f t="shared" si="21"/>
        <v>0</v>
      </c>
      <c r="K77" s="193" t="str">
        <f t="shared" si="22"/>
        <v xml:space="preserve"> </v>
      </c>
      <c r="L77" s="197" t="str">
        <f t="shared" si="23"/>
        <v xml:space="preserve"> </v>
      </c>
      <c r="M77" s="95" t="str">
        <f t="shared" si="24"/>
        <v xml:space="preserve"> </v>
      </c>
      <c r="N77" s="96" t="str">
        <f t="shared" si="25"/>
        <v xml:space="preserve"> </v>
      </c>
      <c r="O77" s="198" t="str">
        <f t="shared" si="26"/>
        <v xml:space="preserve"> </v>
      </c>
      <c r="P77" s="197" t="str">
        <f t="shared" si="27"/>
        <v xml:space="preserve"> </v>
      </c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</row>
    <row r="78" spans="1:44" ht="15.75" x14ac:dyDescent="0.25">
      <c r="A78" s="4" t="s">
        <v>103</v>
      </c>
      <c r="B78" s="146">
        <v>0</v>
      </c>
      <c r="C78" s="182">
        <v>0</v>
      </c>
      <c r="D78" s="181">
        <f t="shared" si="19"/>
        <v>0</v>
      </c>
      <c r="E78" s="183">
        <v>0</v>
      </c>
      <c r="F78" s="182">
        <v>0</v>
      </c>
      <c r="G78" s="94">
        <f t="shared" si="20"/>
        <v>0</v>
      </c>
      <c r="H78" s="146">
        <v>2</v>
      </c>
      <c r="I78" s="135">
        <v>2</v>
      </c>
      <c r="J78" s="130">
        <f t="shared" si="21"/>
        <v>1.5125847047434656E-3</v>
      </c>
      <c r="K78" s="193" t="str">
        <f t="shared" si="22"/>
        <v xml:space="preserve"> </v>
      </c>
      <c r="L78" s="197" t="str">
        <f t="shared" si="23"/>
        <v xml:space="preserve"> </v>
      </c>
      <c r="M78" s="95" t="str">
        <f t="shared" si="24"/>
        <v xml:space="preserve"> </v>
      </c>
      <c r="N78" s="96" t="str">
        <f t="shared" si="25"/>
        <v xml:space="preserve"> </v>
      </c>
      <c r="O78" s="198" t="str">
        <f t="shared" si="26"/>
        <v xml:space="preserve"> </v>
      </c>
      <c r="P78" s="197" t="str">
        <f t="shared" si="27"/>
        <v xml:space="preserve"> </v>
      </c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</row>
    <row r="79" spans="1:44" x14ac:dyDescent="0.25">
      <c r="A79" s="4" t="s">
        <v>105</v>
      </c>
      <c r="B79" s="142">
        <v>0</v>
      </c>
      <c r="C79" s="4">
        <v>0</v>
      </c>
      <c r="D79" s="130">
        <f t="shared" si="19"/>
        <v>0</v>
      </c>
      <c r="E79" s="147">
        <v>1</v>
      </c>
      <c r="F79" s="4">
        <v>2</v>
      </c>
      <c r="G79" s="94">
        <f t="shared" ref="G79:G80" si="28">IF($F$83&lt;&gt;0,F79/$F$83*100,0)</f>
        <v>1.2859172769415742E-3</v>
      </c>
      <c r="H79" s="142">
        <v>0</v>
      </c>
      <c r="I79" s="4">
        <v>0</v>
      </c>
      <c r="J79" s="130">
        <f t="shared" ref="J79:J80" si="29">IF($I$83&lt;&gt;0,I79/$I$83*100,0)</f>
        <v>0</v>
      </c>
      <c r="K79" s="193" t="str">
        <f t="shared" si="22"/>
        <v xml:space="preserve"> </v>
      </c>
      <c r="L79" s="197" t="str">
        <f t="shared" si="23"/>
        <v xml:space="preserve"> </v>
      </c>
      <c r="M79" s="95" t="str">
        <f t="shared" si="24"/>
        <v xml:space="preserve"> </v>
      </c>
      <c r="N79" s="96" t="str">
        <f t="shared" si="25"/>
        <v xml:space="preserve"> </v>
      </c>
      <c r="O79" s="198" t="str">
        <f t="shared" si="26"/>
        <v xml:space="preserve"> </v>
      </c>
      <c r="P79" s="197" t="str">
        <f t="shared" si="27"/>
        <v xml:space="preserve"> </v>
      </c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</row>
    <row r="80" spans="1:44" ht="15.75" thickBot="1" x14ac:dyDescent="0.3">
      <c r="A80" s="4" t="s">
        <v>106</v>
      </c>
      <c r="B80" s="143">
        <v>0</v>
      </c>
      <c r="C80" s="157">
        <v>0</v>
      </c>
      <c r="D80" s="145">
        <f t="shared" si="19"/>
        <v>0</v>
      </c>
      <c r="E80" s="148">
        <v>0</v>
      </c>
      <c r="F80" s="157">
        <v>0</v>
      </c>
      <c r="G80" s="149">
        <f t="shared" si="28"/>
        <v>0</v>
      </c>
      <c r="H80" s="143">
        <v>5</v>
      </c>
      <c r="I80" s="138">
        <v>15</v>
      </c>
      <c r="J80" s="145">
        <f t="shared" si="29"/>
        <v>1.1344385285575992E-2</v>
      </c>
      <c r="K80" s="193" t="str">
        <f t="shared" si="22"/>
        <v xml:space="preserve"> </v>
      </c>
      <c r="L80" s="197" t="str">
        <f t="shared" si="23"/>
        <v xml:space="preserve"> </v>
      </c>
      <c r="M80" s="191" t="str">
        <f t="shared" si="24"/>
        <v xml:space="preserve"> </v>
      </c>
      <c r="N80" s="96" t="str">
        <f t="shared" si="25"/>
        <v xml:space="preserve"> </v>
      </c>
      <c r="O80" s="198" t="str">
        <f t="shared" si="26"/>
        <v xml:space="preserve"> </v>
      </c>
      <c r="P80" s="197" t="str">
        <f t="shared" si="27"/>
        <v xml:space="preserve"> </v>
      </c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</row>
    <row r="81" spans="1:44" ht="15.75" x14ac:dyDescent="0.25">
      <c r="A81" s="168" t="s">
        <v>23</v>
      </c>
      <c r="B81" s="144">
        <f>SUM(B6:B80)-B9</f>
        <v>28954</v>
      </c>
      <c r="C81" s="139">
        <f>SUM(C6:C80)-C9</f>
        <v>135002</v>
      </c>
      <c r="D81" s="169">
        <f t="shared" si="19"/>
        <v>90.425125756043329</v>
      </c>
      <c r="E81" s="150">
        <f>SUM(E6:E80)-E9</f>
        <v>30053</v>
      </c>
      <c r="F81" s="139">
        <f>SUM(F6:F80)-F9</f>
        <v>141133</v>
      </c>
      <c r="G81" s="170">
        <f>IF($F$83&lt;&gt;0,F81/$F$83*100,0)</f>
        <v>90.742681523297605</v>
      </c>
      <c r="H81" s="144">
        <f>SUM(H6:H80)-H9</f>
        <v>25126</v>
      </c>
      <c r="I81" s="139">
        <f>SUM(I6:I80)-I9</f>
        <v>121076</v>
      </c>
      <c r="J81" s="171">
        <f>IF($I$83&lt;&gt;0,I81/$I$83*100,0)</f>
        <v>91.568852855759914</v>
      </c>
      <c r="K81" s="155">
        <f t="shared" si="22"/>
        <v>96.343127142049042</v>
      </c>
      <c r="L81" s="140">
        <f t="shared" si="22"/>
        <v>95.65587070352079</v>
      </c>
      <c r="M81" s="154">
        <f t="shared" si="24"/>
        <v>115.23521451882513</v>
      </c>
      <c r="N81" s="156">
        <f t="shared" si="24"/>
        <v>111.50186659618753</v>
      </c>
      <c r="O81" s="155">
        <f t="shared" si="26"/>
        <v>119.60916978428719</v>
      </c>
      <c r="P81" s="140">
        <f t="shared" si="26"/>
        <v>116.56562820046912</v>
      </c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</row>
    <row r="82" spans="1:44" ht="15.75" x14ac:dyDescent="0.25">
      <c r="A82" s="114" t="s">
        <v>24</v>
      </c>
      <c r="B82" s="172">
        <f>B9</f>
        <v>4669</v>
      </c>
      <c r="C82" s="173">
        <f>C9</f>
        <v>14295</v>
      </c>
      <c r="D82" s="174">
        <f t="shared" si="19"/>
        <v>9.5748742439566765</v>
      </c>
      <c r="E82" s="151">
        <f>E9</f>
        <v>4768</v>
      </c>
      <c r="F82" s="113">
        <f>F9</f>
        <v>14398</v>
      </c>
      <c r="G82" s="175">
        <f>IF($F$83&lt;&gt;0,F82/$F$83*100,0)</f>
        <v>9.2573184767023928</v>
      </c>
      <c r="H82" s="172">
        <f>H9</f>
        <v>3898</v>
      </c>
      <c r="I82" s="173">
        <f>I9</f>
        <v>11148</v>
      </c>
      <c r="J82" s="176">
        <f>IF($I$83&lt;&gt;0,I82/$I$83*100,0)</f>
        <v>8.4311471442400769</v>
      </c>
      <c r="K82" s="97">
        <f t="shared" si="22"/>
        <v>97.923657718120808</v>
      </c>
      <c r="L82" s="98">
        <f t="shared" si="22"/>
        <v>99.284622864286703</v>
      </c>
      <c r="M82" s="99">
        <f t="shared" si="24"/>
        <v>119.77937403796818</v>
      </c>
      <c r="N82" s="121">
        <f t="shared" si="24"/>
        <v>128.22927879440257</v>
      </c>
      <c r="O82" s="97">
        <f t="shared" si="26"/>
        <v>122.31913801949719</v>
      </c>
      <c r="P82" s="98">
        <f t="shared" si="26"/>
        <v>129.15321133835667</v>
      </c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</row>
    <row r="83" spans="1:44" ht="16.5" thickBot="1" x14ac:dyDescent="0.3">
      <c r="A83" s="115" t="s">
        <v>17</v>
      </c>
      <c r="B83" s="159">
        <f>B81+B82</f>
        <v>33623</v>
      </c>
      <c r="C83" s="160">
        <f>C81+C82</f>
        <v>149297</v>
      </c>
      <c r="D83" s="161">
        <f>D81+D82</f>
        <v>100</v>
      </c>
      <c r="E83" s="162">
        <f>SUM(E81:E82)</f>
        <v>34821</v>
      </c>
      <c r="F83" s="160">
        <f>SUM(F81:F82)</f>
        <v>155531</v>
      </c>
      <c r="G83" s="163">
        <f>G81+G82</f>
        <v>100</v>
      </c>
      <c r="H83" s="159">
        <f>SUM(H81:H82)</f>
        <v>29024</v>
      </c>
      <c r="I83" s="160">
        <f>SUM(I81:I82)</f>
        <v>132224</v>
      </c>
      <c r="J83" s="161">
        <f>J81+J82</f>
        <v>99.999999999999986</v>
      </c>
      <c r="K83" s="165">
        <f t="shared" si="22"/>
        <v>96.559547399557744</v>
      </c>
      <c r="L83" s="166">
        <f t="shared" si="22"/>
        <v>95.991795847773105</v>
      </c>
      <c r="M83" s="167">
        <f t="shared" si="24"/>
        <v>115.84550716648292</v>
      </c>
      <c r="N83" s="164">
        <f t="shared" si="24"/>
        <v>112.91217933204258</v>
      </c>
      <c r="O83" s="165">
        <f t="shared" si="26"/>
        <v>119.9731256890849</v>
      </c>
      <c r="P83" s="166">
        <f t="shared" si="26"/>
        <v>117.62690585672797</v>
      </c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</row>
    <row r="84" spans="1:44" x14ac:dyDescent="0.25">
      <c r="A84" s="106"/>
      <c r="B84" s="137"/>
      <c r="C84" s="137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</row>
    <row r="85" spans="1:44" x14ac:dyDescent="0.25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</row>
    <row r="86" spans="1:44" x14ac:dyDescent="0.25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</row>
    <row r="87" spans="1:44" x14ac:dyDescent="0.25">
      <c r="A87" s="106"/>
      <c r="B87" s="106"/>
      <c r="C87" s="13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</row>
    <row r="88" spans="1:44" x14ac:dyDescent="0.25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</row>
    <row r="89" spans="1:44" x14ac:dyDescent="0.25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</row>
    <row r="90" spans="1:44" x14ac:dyDescent="0.25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</row>
    <row r="91" spans="1:44" x14ac:dyDescent="0.25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</row>
    <row r="92" spans="1:44" x14ac:dyDescent="0.25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</row>
    <row r="93" spans="1:44" x14ac:dyDescent="0.25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</row>
    <row r="94" spans="1:44" x14ac:dyDescent="0.25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</row>
    <row r="95" spans="1:44" x14ac:dyDescent="0.25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</row>
    <row r="96" spans="1:44" x14ac:dyDescent="0.25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</row>
    <row r="97" spans="1:44" x14ac:dyDescent="0.25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</row>
    <row r="98" spans="1:44" x14ac:dyDescent="0.25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</row>
    <row r="99" spans="1:44" x14ac:dyDescent="0.25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</row>
    <row r="100" spans="1:44" x14ac:dyDescent="0.25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</row>
    <row r="101" spans="1:44" x14ac:dyDescent="0.25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</row>
    <row r="102" spans="1:44" x14ac:dyDescent="0.25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</row>
    <row r="103" spans="1:44" x14ac:dyDescent="0.25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</row>
    <row r="104" spans="1:44" x14ac:dyDescent="0.25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</row>
    <row r="105" spans="1:44" x14ac:dyDescent="0.25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</row>
    <row r="106" spans="1:44" x14ac:dyDescent="0.25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</row>
    <row r="107" spans="1:44" x14ac:dyDescent="0.25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</row>
    <row r="108" spans="1:44" x14ac:dyDescent="0.25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</row>
  </sheetData>
  <mergeCells count="8">
    <mergeCell ref="A1:P3"/>
    <mergeCell ref="B4:D4"/>
    <mergeCell ref="E4:G4"/>
    <mergeCell ref="H4:J4"/>
    <mergeCell ref="K4:L4"/>
    <mergeCell ref="M4:N4"/>
    <mergeCell ref="O4:P4"/>
    <mergeCell ref="A4:A5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1C7E8CA59E664AA18976A99ADE101D" ma:contentTypeVersion="4" ma:contentTypeDescription="Stvaranje novog dokumenta." ma:contentTypeScope="" ma:versionID="da2a6337361b7aaf5b31fd205a1598fc">
  <xsd:schema xmlns:xsd="http://www.w3.org/2001/XMLSchema" xmlns:xs="http://www.w3.org/2001/XMLSchema" xmlns:p="http://schemas.microsoft.com/office/2006/metadata/properties" xmlns:ns3="222be194-551f-45fb-b3b7-e68d1d89e47e" targetNamespace="http://schemas.microsoft.com/office/2006/metadata/properties" ma:root="true" ma:fieldsID="5879afd19be030a286848eda9556144f" ns3:_="">
    <xsd:import namespace="222be194-551f-45fb-b3b7-e68d1d89e4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be194-551f-45fb-b3b7-e68d1d89e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D37EBD-231B-4C5D-B937-2C073130FF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49ADE1-38F9-489C-B0E7-74E839A2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2be194-551f-45fb-b3b7-e68d1d89e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034D70-8565-4025-ADB0-231A7A6942B8}">
  <ds:schemaRefs>
    <ds:schemaRef ds:uri="http://purl.org/dc/elements/1.1/"/>
    <ds:schemaRef ds:uri="http://schemas.openxmlformats.org/package/2006/metadata/core-properties"/>
    <ds:schemaRef ds:uri="http://www.w3.org/XML/1998/namespace"/>
    <ds:schemaRef ds:uri="222be194-551f-45fb-b3b7-e68d1d89e47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 </vt:lpstr>
      <vt:lpstr>Po kapacitetima</vt:lpstr>
      <vt:lpstr>Po zemljama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tzm-pult</dc:creator>
  <cp:lastModifiedBy>VisitMalinska-info</cp:lastModifiedBy>
  <cp:lastPrinted>2021-02-09T12:54:05Z</cp:lastPrinted>
  <dcterms:created xsi:type="dcterms:W3CDTF">2017-12-29T23:50:53Z</dcterms:created>
  <dcterms:modified xsi:type="dcterms:W3CDTF">2026-07-11T11:36:46Z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0x010100211C7E8CA59E664AA18976A99ADE101D</vt:lpwstr>
  </property>
</Properties>
</file>