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023B2971-7C31-48E7-8D42-37A8B1DD9BE2}" xr6:coauthVersionLast="47" xr6:coauthVersionMax="47" xr10:uidLastSave="{00000000-0000-0000-0000-000000000000}"/>
  <bookViews>
    <workbookView xWindow="14295" yWindow="0" windowWidth="14610" windowHeight="15585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5" l="1"/>
  <c r="I81" i="5"/>
  <c r="H82" i="5"/>
  <c r="H81" i="5"/>
  <c r="F82" i="5"/>
  <c r="F81" i="5"/>
  <c r="E82" i="5"/>
  <c r="E81" i="5"/>
  <c r="C82" i="5"/>
  <c r="C81" i="5"/>
  <c r="B82" i="5"/>
  <c r="B81" i="5"/>
  <c r="D39" i="3" l="1"/>
  <c r="E12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E38" i="3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<sst xmlns="http://schemas.openxmlformats.org/spreadsheetml/2006/main" count="174" uniqueCount="109">
  <si>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</si>
  <si>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</si>
  <si>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</si>
  <si>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</si>
  <si>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</si>
  <si>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</si>
  <si>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</si>
  <si>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</si>
  <si>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</si>
  <si>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</si>
  <si>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</si>
  <si>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</si>
  <si>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</si>
  <si>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</si>
  <si>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</si>
  <si>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</si>
  <si>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</si>
  <si>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</si>
  <si>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</si>
  <si>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</si>
  <si>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</si>
  <si>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</si>
  <si>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</si>
  <si>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</si>
  <si>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</si>
  <si>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</si>
  <si>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</si>
  <si>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</si>
  <si>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2025.</t>
  </si>
  <si>
    <t>INDEKS 25/24</t>
  </si>
  <si>
    <t>INDEKS 25/23</t>
  </si>
  <si>
    <t>Njemačka</t>
  </si>
  <si>
    <t>Austrija</t>
  </si>
  <si>
    <t>Slovenija</t>
  </si>
  <si>
    <t>Hrvatska</t>
  </si>
  <si>
    <t>Poljska</t>
  </si>
  <si>
    <t>Italija</t>
  </si>
  <si>
    <t>Mađarska</t>
  </si>
  <si>
    <t>Slovačka</t>
  </si>
  <si>
    <t>Srbija</t>
  </si>
  <si>
    <t>Ukrajina</t>
  </si>
  <si>
    <t>Švicarska</t>
  </si>
  <si>
    <t>Francuska</t>
  </si>
  <si>
    <t>Češka</t>
  </si>
  <si>
    <t>Ostale azijske zemlje</t>
  </si>
  <si>
    <t>Nizozemska</t>
  </si>
  <si>
    <t>Makedonija</t>
  </si>
  <si>
    <t>Španjolska</t>
  </si>
  <si>
    <t>Ujedinjena Kraljevina</t>
  </si>
  <si>
    <t>SAD</t>
  </si>
  <si>
    <t>Rumunjska</t>
  </si>
  <si>
    <t>Indija</t>
  </si>
  <si>
    <t>Belgija</t>
  </si>
  <si>
    <t>Luksemburg</t>
  </si>
  <si>
    <t>Argentina</t>
  </si>
  <si>
    <t>Kosovo</t>
  </si>
  <si>
    <t>Lihtenštajn</t>
  </si>
  <si>
    <t>Crna Gora</t>
  </si>
  <si>
    <t>Kanada</t>
  </si>
  <si>
    <t>Letonija</t>
  </si>
  <si>
    <t>Hong Kong, Kina</t>
  </si>
  <si>
    <t>Norveška</t>
  </si>
  <si>
    <t>Australija</t>
  </si>
  <si>
    <t>Litva</t>
  </si>
  <si>
    <t>Rusija</t>
  </si>
  <si>
    <t>Irska</t>
  </si>
  <si>
    <t>Japan</t>
  </si>
  <si>
    <t>Južnoafrička Republika</t>
  </si>
  <si>
    <t>Grčka</t>
  </si>
  <si>
    <t>Švedska</t>
  </si>
  <si>
    <t>Turska</t>
  </si>
  <si>
    <t>Bugarska</t>
  </si>
  <si>
    <t>Kazahstan</t>
  </si>
  <si>
    <t>Estonija</t>
  </si>
  <si>
    <t>Koreja, Republika</t>
  </si>
  <si>
    <t>Ostale afričke zemlje</t>
  </si>
  <si>
    <t>Portugal</t>
  </si>
  <si>
    <t>Albanija</t>
  </si>
  <si>
    <t>Bjelorusija</t>
  </si>
  <si>
    <t>Brazil</t>
  </si>
  <si>
    <t>Cipar</t>
  </si>
  <si>
    <t>Čile</t>
  </si>
  <si>
    <t>Danska</t>
  </si>
  <si>
    <t>Finska</t>
  </si>
  <si>
    <t>Indonezija</t>
  </si>
  <si>
    <t>Island</t>
  </si>
  <si>
    <t>Izrael</t>
  </si>
  <si>
    <t>Jordan</t>
  </si>
  <si>
    <t>Katar</t>
  </si>
  <si>
    <t>Kina</t>
  </si>
  <si>
    <t>Kuvajt</t>
  </si>
  <si>
    <t>Makao, Kina</t>
  </si>
  <si>
    <t>Malta</t>
  </si>
  <si>
    <t>Maroko</t>
  </si>
  <si>
    <t>Meksiko</t>
  </si>
  <si>
    <t>Novi Zeland</t>
  </si>
  <si>
    <t>Oman</t>
  </si>
  <si>
    <t>Ostale europske zemlje</t>
  </si>
  <si>
    <t>Ostale zemlje Južne i Srednje Amerike</t>
  </si>
  <si>
    <t>Ostale zemlje Oceanije</t>
  </si>
  <si>
    <t>Ostale zemlje Sjeverne Amerike</t>
  </si>
  <si>
    <t>Tajland</t>
  </si>
  <si>
    <t>Tajvan, Kina</t>
  </si>
  <si>
    <t>Tunis</t>
  </si>
  <si>
    <t>Ujedinjeni Arapski Emirati</t>
  </si>
  <si>
    <t>Bosna i Hercegovina</t>
  </si>
  <si>
    <t>TURISTIČKI PROMET PO ZEMLJAMA  X/2025</t>
  </si>
  <si>
    <t>IZVJEŠTAJ PO KAPACITETIMA X/2025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</si>
  <si>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16.1.2026.                                                                                                                                                                                                                                                                                                                                                                         studeni,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</si>
</sst>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color theme="1"/>
      <name val="Calibri"/>
      <family val="2"/>
    </font>
    <font>
      <sz val="12"/>
      <color theme="1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6" fillId="0" borderId="0"/>
    <xf numFmtId="0" fontId="50" fillId="0" borderId="0"/>
  </cellStyleXfs>
  <cellXfs count="261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1" xfId="0" applyFont="1" applyFill="1" applyBorder="1"/>
    <xf numFmtId="0" fontId="40" fillId="36" borderId="59" xfId="0" applyFon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3" fontId="0" fillId="38" borderId="47" xfId="0" applyNumberFormat="1" applyFill="1" applyBorder="1"/>
    <xf numFmtId="3" fontId="0" fillId="38" borderId="53" xfId="0" applyNumberFormat="1" applyFill="1" applyBorder="1"/>
    <xf numFmtId="4" fontId="0" fillId="38" borderId="48" xfId="0" applyNumberFormat="1" applyFill="1" applyBorder="1"/>
    <xf numFmtId="166" fontId="0" fillId="38" borderId="46" xfId="0" applyNumberFormat="1" applyFill="1" applyBorder="1"/>
    <xf numFmtId="166" fontId="0" fillId="38" borderId="53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0" fontId="0" fillId="0" borderId="29" xfId="0" applyBorder="1"/>
    <xf numFmtId="0" fontId="0" fillId="0" borderId="52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166" fontId="44" fillId="36" borderId="24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3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4" fontId="44" fillId="36" borderId="26" xfId="0" applyNumberFormat="1" applyFont="1" applyFill="1" applyBorder="1"/>
    <xf numFmtId="3" fontId="44" fillId="36" borderId="30" xfId="0" applyNumberFormat="1" applyFont="1" applyFill="1" applyBorder="1"/>
    <xf numFmtId="4" fontId="44" fillId="36" borderId="31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3" xfId="0" applyNumberFormat="1" applyFill="1" applyBorder="1"/>
    <xf numFmtId="166" fontId="0" fillId="37" borderId="53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1" fillId="0" borderId="30" xfId="0" applyNumberFormat="1" applyFont="1" applyBorder="1"/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" fontId="55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4" fontId="57" fillId="0" borderId="35" xfId="0" applyNumberFormat="1" applyFont="1" applyBorder="1"/>
    <xf numFmtId="3" fontId="58" fillId="36" borderId="30" xfId="0" applyNumberFormat="1" applyFont="1" applyFill="1" applyBorder="1"/>
    <xf numFmtId="0" fontId="40" fillId="36" borderId="62" xfId="0" applyFont="1" applyFill="1" applyBorder="1"/>
    <xf numFmtId="0" fontId="0" fillId="38" borderId="60" xfId="0" applyFill="1" applyBorder="1"/>
    <xf numFmtId="0" fontId="0" fillId="38" borderId="51" xfId="0" applyFill="1" applyBorder="1"/>
    <xf numFmtId="0" fontId="0" fillId="37" borderId="51" xfId="0" applyFill="1" applyBorder="1"/>
    <xf numFmtId="0" fontId="0" fillId="0" borderId="51" xfId="0" applyBorder="1"/>
    <xf numFmtId="0" fontId="0" fillId="0" borderId="63" xfId="0" applyBorder="1"/>
    <xf numFmtId="0" fontId="0" fillId="0" borderId="64" xfId="0" applyBorder="1"/>
    <xf numFmtId="3" fontId="0" fillId="35" borderId="29" xfId="0" applyNumberFormat="1" applyFill="1" applyBorder="1"/>
    <xf numFmtId="3" fontId="46" fillId="35" borderId="29" xfId="0" applyNumberFormat="1" applyFont="1" applyFill="1" applyBorder="1"/>
    <xf numFmtId="4" fontId="41" fillId="35" borderId="31" xfId="0" applyNumberFormat="1" applyFont="1" applyFill="1" applyBorder="1"/>
    <xf numFmtId="3" fontId="44" fillId="36" borderId="29" xfId="0" applyNumberFormat="1" applyFont="1" applyFill="1" applyBorder="1"/>
    <xf numFmtId="4" fontId="0" fillId="37" borderId="48" xfId="0" applyNumberFormat="1" applyFill="1" applyBorder="1"/>
    <xf numFmtId="4" fontId="0" fillId="35" borderId="48" xfId="0" applyNumberFormat="1" applyFill="1" applyBorder="1"/>
    <xf numFmtId="4" fontId="49" fillId="36" borderId="26" xfId="0" applyNumberFormat="1" applyFont="1" applyFill="1" applyBorder="1"/>
    <xf numFmtId="4" fontId="49" fillId="36" borderId="31" xfId="0" applyNumberFormat="1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4" fontId="33" fillId="0" borderId="56" xfId="0" applyNumberFormat="1" applyFont="1" applyBorder="1" applyAlignment="1">
      <alignment horizontal="center" wrapText="1"/>
    </xf>
    <xf numFmtId="0" fontId="33" fillId="0" borderId="56" xfId="0" applyFont="1" applyBorder="1" applyAlignment="1">
      <alignment horizont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4" fillId="37" borderId="27" xfId="0" applyFont="1" applyFill="1" applyBorder="1" applyAlignment="1">
      <alignment horizontal="center" vertical="center" wrapText="1"/>
    </xf>
    <xf numFmtId="0" fontId="54" fillId="37" borderId="33" xfId="0" applyFont="1" applyFill="1" applyBorder="1" applyAlignment="1">
      <alignment horizontal="center" vertical="center" wrapText="1"/>
    </xf>
    <xf numFmtId="0" fontId="54" fillId="37" borderId="36" xfId="0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4B4D45D0-B8F2-479B-AB65-DEFE3FE96E21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14.635986420218785</c:v>
                </c:pt>
                <c:pt idx="1">
                  <c:v>7.772871502429715</c:v>
                </c:pt>
                <c:pt idx="2">
                  <c:v>2.6161049104666385</c:v>
                </c:pt>
                <c:pt idx="3">
                  <c:v>0</c:v>
                </c:pt>
                <c:pt idx="4">
                  <c:v>74.97503716688486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1179</c:v>
                </c:pt>
                <c:pt idx="2">
                  <c:v>3503</c:v>
                </c:pt>
                <c:pt idx="3">
                  <c:v>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1080</c:v>
                </c:pt>
                <c:pt idx="2">
                  <c:v>4283</c:v>
                </c:pt>
                <c:pt idx="3">
                  <c:v>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1122</c:v>
                </c:pt>
                <c:pt idx="2">
                  <c:v>3648</c:v>
                </c:pt>
                <c:pt idx="3">
                  <c:v>9720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1967</c:v>
                </c:pt>
                <c:pt idx="1">
                  <c:v>591</c:v>
                </c:pt>
                <c:pt idx="2">
                  <c:v>205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2408</c:v>
                </c:pt>
                <c:pt idx="1">
                  <c:v>691</c:v>
                </c:pt>
                <c:pt idx="2">
                  <c:v>179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2573</c:v>
                </c:pt>
                <c:pt idx="1">
                  <c:v>574</c:v>
                </c:pt>
                <c:pt idx="2">
                  <c:v>188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538726513463177"/>
                  <c:y val="5.8398908427106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1319418946326296"/>
                  <c:y val="-0.16461728575830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5.7970669124031822E-2"/>
                  <c:y val="-0.149013014721913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8747490388557"/>
                      <c:h val="0.152237951729311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8.7667183845210536E-2"/>
                  <c:y val="-0.189022001211607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3099481355491893"/>
                  <c:y val="-4.63725394757917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921679667723866"/>
                  <c:y val="3.742104640713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703612715432819"/>
                  <c:y val="-5.9982405145067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4425783515267"/>
                      <c:h val="0.22844544649093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1234232787619632E-2"/>
                  <c:y val="-7.013096246033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3854374522495"/>
                      <c:h val="0.15258649194635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6593987627508933"/>
                  <c:y val="-8.211421684231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Slovenija</c:v>
                </c:pt>
                <c:pt idx="3">
                  <c:v>Hrvatska</c:v>
                </c:pt>
                <c:pt idx="4">
                  <c:v>Mađarska</c:v>
                </c:pt>
                <c:pt idx="5">
                  <c:v>Švicarska</c:v>
                </c:pt>
                <c:pt idx="6">
                  <c:v>Italija</c:v>
                </c:pt>
                <c:pt idx="7">
                  <c:v>Ostale azijske zemlje</c:v>
                </c:pt>
                <c:pt idx="8">
                  <c:v>Francuska</c:v>
                </c:pt>
                <c:pt idx="9">
                  <c:v>Srbija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37.338180528462495</c:v>
                </c:pt>
                <c:pt idx="1">
                  <c:v>25.341372583791454</c:v>
                </c:pt>
                <c:pt idx="2">
                  <c:v>8.2372761127859544</c:v>
                </c:pt>
                <c:pt idx="3">
                  <c:v>6.8363184961872676</c:v>
                </c:pt>
                <c:pt idx="4">
                  <c:v>3.3250576343323281</c:v>
                </c:pt>
                <c:pt idx="5">
                  <c:v>2.6423124667494235</c:v>
                </c:pt>
                <c:pt idx="6">
                  <c:v>1.995034580599397</c:v>
                </c:pt>
                <c:pt idx="7">
                  <c:v>1.4807589998226636</c:v>
                </c:pt>
                <c:pt idx="8">
                  <c:v>1.1172193651356623</c:v>
                </c:pt>
                <c:pt idx="9">
                  <c:v>1.0551516226281257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30" zoomScaleNormal="130" workbookViewId="0">
      <selection activeCell="A23" sqref="A23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44"/>
      <c r="B1" s="144"/>
      <c r="C1" s="144"/>
      <c r="D1" s="144"/>
    </row>
    <row r="2" spans="1:6" ht="59.25" customHeight="1" x14ac:dyDescent="0.3">
      <c r="A2" s="144"/>
      <c r="B2" s="144"/>
      <c r="C2" s="144"/>
      <c r="D2" s="144"/>
    </row>
    <row r="3" spans="1:6" ht="22.5" customHeight="1" x14ac:dyDescent="0.3">
      <c r="A3" s="144"/>
      <c r="B3" s="144"/>
      <c r="C3" s="144"/>
      <c r="D3" s="144"/>
    </row>
    <row r="4" spans="1:6" ht="200.25" customHeight="1" x14ac:dyDescent="0.25">
      <c r="A4" s="145" t="s">
        <v>108</v>
      </c>
      <c r="B4" s="146"/>
      <c r="C4" s="146"/>
      <c r="D4" s="146"/>
      <c r="E4" s="146"/>
      <c r="F4" s="147"/>
    </row>
    <row r="5" spans="1:6" ht="15" customHeight="1" x14ac:dyDescent="0.3">
      <c r="A5" s="118" t="s">
        <v>0</v>
      </c>
      <c r="B5" s="143"/>
      <c r="C5" s="143"/>
    </row>
    <row r="6" spans="1:6" ht="15" customHeight="1" x14ac:dyDescent="0.3">
      <c r="A6" s="143"/>
      <c r="B6" s="143"/>
      <c r="C6" s="143"/>
    </row>
    <row r="7" spans="1:6" ht="15" customHeight="1" x14ac:dyDescent="0.3">
      <c r="B7" s="143"/>
      <c r="C7" s="14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sqref="A1:Q3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22" t="s">
        <v>107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9.9499999999999993" customHeight="1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9.9499999999999993" customHeight="1" thickBot="1" x14ac:dyDescent="0.3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" customHeight="1" thickBot="1" x14ac:dyDescent="0.3">
      <c r="A4" s="233" t="s">
        <v>1</v>
      </c>
      <c r="B4" s="234"/>
      <c r="C4" s="237" t="s">
        <v>2</v>
      </c>
      <c r="D4" s="238"/>
      <c r="E4" s="238"/>
      <c r="F4" s="239"/>
      <c r="G4" s="237" t="s">
        <v>3</v>
      </c>
      <c r="H4" s="238"/>
      <c r="I4" s="238"/>
      <c r="J4" s="239"/>
      <c r="K4" s="230" t="s">
        <v>19</v>
      </c>
      <c r="L4" s="231"/>
      <c r="M4" s="231"/>
      <c r="N4" s="231"/>
      <c r="O4" s="231"/>
      <c r="P4" s="231"/>
      <c r="Q4" s="232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5" customHeight="1" thickBot="1" x14ac:dyDescent="0.3">
      <c r="A5" s="235"/>
      <c r="B5" s="236"/>
      <c r="C5" s="179" t="s">
        <v>4</v>
      </c>
      <c r="D5" s="180" t="s">
        <v>5</v>
      </c>
      <c r="E5" s="180" t="s">
        <v>6</v>
      </c>
      <c r="F5" s="181" t="s">
        <v>7</v>
      </c>
      <c r="G5" s="182" t="s">
        <v>4</v>
      </c>
      <c r="H5" s="180" t="s">
        <v>5</v>
      </c>
      <c r="I5" s="180" t="s">
        <v>6</v>
      </c>
      <c r="J5" s="183" t="s">
        <v>7</v>
      </c>
      <c r="K5" s="83"/>
      <c r="L5" s="84"/>
      <c r="M5" s="84"/>
      <c r="N5" s="84"/>
      <c r="O5" s="84"/>
      <c r="P5" s="84"/>
      <c r="Q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15" customHeight="1" x14ac:dyDescent="0.25">
      <c r="A6" s="242" t="s">
        <v>8</v>
      </c>
      <c r="B6" s="185" t="s">
        <v>28</v>
      </c>
      <c r="C6" s="70">
        <v>208</v>
      </c>
      <c r="D6" s="22">
        <v>1759</v>
      </c>
      <c r="E6" s="22">
        <f>SUM(C6:D6)</f>
        <v>1967</v>
      </c>
      <c r="F6" s="23">
        <f>E6/E42*100</f>
        <v>63.967479674796749</v>
      </c>
      <c r="G6" s="70">
        <v>410</v>
      </c>
      <c r="H6" s="22">
        <v>6186</v>
      </c>
      <c r="I6" s="22">
        <f>SUM(G6:H6)</f>
        <v>6596</v>
      </c>
      <c r="J6" s="62">
        <f>I6/I42*100</f>
        <v>14.635986420218785</v>
      </c>
      <c r="K6" s="48"/>
      <c r="L6" s="49"/>
      <c r="M6" s="82"/>
      <c r="N6" s="82"/>
      <c r="O6" s="82"/>
      <c r="P6" s="49"/>
      <c r="Q6" s="5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15" customHeight="1" x14ac:dyDescent="0.25">
      <c r="A7" s="243"/>
      <c r="B7" s="186" t="s">
        <v>26</v>
      </c>
      <c r="C7" s="74">
        <v>463</v>
      </c>
      <c r="D7" s="5">
        <v>1945</v>
      </c>
      <c r="E7" s="5">
        <f>SUM(C7:D7)</f>
        <v>2408</v>
      </c>
      <c r="F7" s="6">
        <f>E7/E43*100</f>
        <v>70.429950277859021</v>
      </c>
      <c r="G7" s="74">
        <v>754</v>
      </c>
      <c r="H7" s="5">
        <v>7390</v>
      </c>
      <c r="I7" s="5">
        <f>SUM(G7:H7)</f>
        <v>8144</v>
      </c>
      <c r="J7" s="63">
        <f>I7/I43*100</f>
        <v>28.23659940364746</v>
      </c>
      <c r="K7" s="51"/>
      <c r="L7" s="76"/>
      <c r="Q7" s="52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15" customHeight="1" x14ac:dyDescent="0.25">
      <c r="A8" s="243"/>
      <c r="B8" s="186" t="s">
        <v>23</v>
      </c>
      <c r="C8" s="74">
        <v>435</v>
      </c>
      <c r="D8" s="5">
        <v>2138</v>
      </c>
      <c r="E8" s="5">
        <f>SUM(C8:D8)</f>
        <v>2573</v>
      </c>
      <c r="F8" s="6">
        <f>E8/E44*100</f>
        <v>75.12408759124088</v>
      </c>
      <c r="G8" s="74">
        <v>836</v>
      </c>
      <c r="H8" s="5">
        <v>8884</v>
      </c>
      <c r="I8" s="5">
        <f>SUM(G8:H8)</f>
        <v>9720</v>
      </c>
      <c r="J8" s="63">
        <f>I8/I44*100</f>
        <v>41.358182282358946</v>
      </c>
      <c r="K8" s="51"/>
      <c r="L8" s="76"/>
      <c r="Q8" s="52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15" customHeight="1" x14ac:dyDescent="0.25">
      <c r="A9" s="243"/>
      <c r="B9" s="186" t="s">
        <v>29</v>
      </c>
      <c r="C9" s="8">
        <f>C6/C7*100</f>
        <v>44.9244060475162</v>
      </c>
      <c r="D9" s="7">
        <f>D6/D7*100</f>
        <v>90.437017994858621</v>
      </c>
      <c r="E9" s="7">
        <f>E6/E7*100</f>
        <v>81.686046511627907</v>
      </c>
      <c r="F9" s="6"/>
      <c r="G9" s="8">
        <f>G6/G7*100</f>
        <v>54.37665782493368</v>
      </c>
      <c r="H9" s="7">
        <f>H6/H7*100</f>
        <v>83.707713125845743</v>
      </c>
      <c r="I9" s="7">
        <f>I6/I7*100</f>
        <v>80.992141453831039</v>
      </c>
      <c r="J9" s="63"/>
      <c r="K9" s="51"/>
      <c r="L9" s="76"/>
      <c r="Q9" s="52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15" customHeight="1" x14ac:dyDescent="0.25">
      <c r="A10" s="243"/>
      <c r="B10" s="186" t="s">
        <v>30</v>
      </c>
      <c r="C10" s="8">
        <f>C6/C8*100</f>
        <v>47.816091954022987</v>
      </c>
      <c r="D10" s="7">
        <f>D6/D8*100</f>
        <v>82.273152478952298</v>
      </c>
      <c r="E10" s="7">
        <f>E6/E8*100</f>
        <v>76.447726389428681</v>
      </c>
      <c r="F10" s="6"/>
      <c r="G10" s="8">
        <f>G6/G8*100</f>
        <v>49.043062200956939</v>
      </c>
      <c r="H10" s="7">
        <f>H6/H8*100</f>
        <v>69.630796938316081</v>
      </c>
      <c r="I10" s="7">
        <f>I6/I8*100</f>
        <v>67.860082304526742</v>
      </c>
      <c r="J10" s="63"/>
      <c r="K10" s="51"/>
      <c r="L10" s="76"/>
      <c r="M10" s="76"/>
      <c r="N10" s="76"/>
      <c r="O10" s="76"/>
      <c r="Q10" s="5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15" customHeight="1" thickBot="1" x14ac:dyDescent="0.3">
      <c r="A11" s="244"/>
      <c r="B11" s="187" t="s">
        <v>7</v>
      </c>
      <c r="C11" s="14">
        <f>C6/E6*100</f>
        <v>10.574478901881038</v>
      </c>
      <c r="D11" s="15">
        <f>D6/E6*100</f>
        <v>89.425521098118963</v>
      </c>
      <c r="E11" s="15">
        <f>SUM(C11:D11)</f>
        <v>100</v>
      </c>
      <c r="F11" s="16"/>
      <c r="G11" s="14">
        <f>G6/I6*100</f>
        <v>6.2158884172225592</v>
      </c>
      <c r="H11" s="15">
        <f>H6/I6*100</f>
        <v>93.784111582777442</v>
      </c>
      <c r="I11" s="15">
        <f>SUM(G11:H11)</f>
        <v>100</v>
      </c>
      <c r="J11" s="64"/>
      <c r="K11" s="51"/>
      <c r="Q11" s="52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ht="15" customHeight="1" x14ac:dyDescent="0.25">
      <c r="A12" s="245" t="s">
        <v>9</v>
      </c>
      <c r="B12" s="185" t="s">
        <v>28</v>
      </c>
      <c r="C12" s="73">
        <v>65</v>
      </c>
      <c r="D12" s="25">
        <v>526</v>
      </c>
      <c r="E12" s="25">
        <f>SUM(C12:D12)</f>
        <v>591</v>
      </c>
      <c r="F12" s="26">
        <f>E12/E42*100</f>
        <v>19.219512195121951</v>
      </c>
      <c r="G12" s="73">
        <v>252</v>
      </c>
      <c r="H12" s="25">
        <v>3251</v>
      </c>
      <c r="I12" s="25">
        <f>SUM(G12:H12)</f>
        <v>3503</v>
      </c>
      <c r="J12" s="65">
        <f>I12/I42*100</f>
        <v>7.772871502429715</v>
      </c>
      <c r="K12" s="51"/>
      <c r="M12" s="76" t="str">
        <f>A6</f>
        <v>HOTELI</v>
      </c>
      <c r="N12" s="76" t="str">
        <f>A12</f>
        <v>OBJEKTI U DOMAĆINSTVU</v>
      </c>
      <c r="O12" s="76" t="str">
        <f>A18</f>
        <v>OSTALI UGOSTITELJSKI OBJEKTI ZA SMJEŠTAJ</v>
      </c>
      <c r="P12" s="76" t="str">
        <f>A24</f>
        <v>KAMPOVI</v>
      </c>
      <c r="Q12" s="52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15" customHeight="1" x14ac:dyDescent="0.25">
      <c r="A13" s="245"/>
      <c r="B13" s="186" t="s">
        <v>26</v>
      </c>
      <c r="C13" s="74">
        <v>45</v>
      </c>
      <c r="D13" s="5">
        <v>646</v>
      </c>
      <c r="E13" s="5">
        <f>SUM(C13:D13)</f>
        <v>691</v>
      </c>
      <c r="F13" s="6">
        <f>E13/E43*100</f>
        <v>20.210587891196255</v>
      </c>
      <c r="G13" s="74">
        <v>150</v>
      </c>
      <c r="H13" s="5">
        <v>4133</v>
      </c>
      <c r="I13" s="5">
        <f>SUM(G13:H13)</f>
        <v>4283</v>
      </c>
      <c r="J13" s="63">
        <f>I13/I43*100</f>
        <v>14.849871714860274</v>
      </c>
      <c r="K13" s="51"/>
      <c r="L13" s="76" t="str">
        <f>B6</f>
        <v>2025.</v>
      </c>
      <c r="M13" s="87">
        <f>E6</f>
        <v>1967</v>
      </c>
      <c r="N13" s="87">
        <f>E12</f>
        <v>591</v>
      </c>
      <c r="O13" s="87">
        <f>E18</f>
        <v>205</v>
      </c>
      <c r="P13" s="1">
        <f>E24</f>
        <v>0</v>
      </c>
      <c r="Q13" s="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15" customHeight="1" x14ac:dyDescent="0.25">
      <c r="A14" s="245"/>
      <c r="B14" s="186" t="s">
        <v>23</v>
      </c>
      <c r="C14" s="74">
        <v>74</v>
      </c>
      <c r="D14" s="5">
        <v>500</v>
      </c>
      <c r="E14" s="5">
        <f>C14+D14</f>
        <v>574</v>
      </c>
      <c r="F14" s="6">
        <f>E14/E44*100</f>
        <v>16.759124087591239</v>
      </c>
      <c r="G14" s="74">
        <v>276</v>
      </c>
      <c r="H14" s="5">
        <v>3372</v>
      </c>
      <c r="I14" s="5">
        <f>SUM(G14:H14)</f>
        <v>3648</v>
      </c>
      <c r="J14" s="63">
        <f>I14/I44*100</f>
        <v>15.522083226959408</v>
      </c>
      <c r="K14" s="51"/>
      <c r="L14" s="76" t="str">
        <f>B7</f>
        <v>2024.</v>
      </c>
      <c r="M14" s="87">
        <f>E7</f>
        <v>2408</v>
      </c>
      <c r="N14" s="87">
        <f>E13</f>
        <v>691</v>
      </c>
      <c r="O14" s="88">
        <f>E19</f>
        <v>179</v>
      </c>
      <c r="P14" s="1">
        <f>E25</f>
        <v>0</v>
      </c>
      <c r="Q14" s="52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ht="15" customHeight="1" x14ac:dyDescent="0.25">
      <c r="A15" s="245"/>
      <c r="B15" s="186" t="s">
        <v>29</v>
      </c>
      <c r="C15" s="13">
        <f>C12/C13*100</f>
        <v>144.44444444444443</v>
      </c>
      <c r="D15" s="9">
        <f>D12/D13*11</f>
        <v>8.9566563467492255</v>
      </c>
      <c r="E15" s="9">
        <f>E12/E13*100</f>
        <v>85.528219971056444</v>
      </c>
      <c r="F15" s="6"/>
      <c r="G15" s="13">
        <f>G12/G13*100</f>
        <v>168</v>
      </c>
      <c r="H15" s="9">
        <f>H12/H13*100</f>
        <v>78.659569320106456</v>
      </c>
      <c r="I15" s="9">
        <f>I12/I13*100</f>
        <v>81.788466028484706</v>
      </c>
      <c r="J15" s="63"/>
      <c r="K15" s="51"/>
      <c r="L15" s="76" t="str">
        <f>B8</f>
        <v>2023.</v>
      </c>
      <c r="M15" s="87">
        <f>E8</f>
        <v>2573</v>
      </c>
      <c r="N15" s="87">
        <f>E14</f>
        <v>574</v>
      </c>
      <c r="O15" s="88">
        <f>E20</f>
        <v>188</v>
      </c>
      <c r="P15" s="1">
        <f>E26</f>
        <v>0</v>
      </c>
      <c r="Q15" s="52"/>
      <c r="S15" s="86"/>
      <c r="T15" s="86"/>
      <c r="U15" s="76"/>
      <c r="V15" s="76"/>
      <c r="W15" s="76"/>
      <c r="X15" s="76"/>
      <c r="Y15" s="76"/>
      <c r="Z15" s="76"/>
      <c r="AA15" s="76"/>
      <c r="AB15" s="86"/>
      <c r="AC15" s="86"/>
    </row>
    <row r="16" spans="1:29" ht="15" customHeight="1" x14ac:dyDescent="0.25">
      <c r="A16" s="245"/>
      <c r="B16" s="186" t="s">
        <v>30</v>
      </c>
      <c r="C16" s="13">
        <f>C12/C14*100</f>
        <v>87.837837837837839</v>
      </c>
      <c r="D16" s="9">
        <f>D12/D14*100</f>
        <v>105.2</v>
      </c>
      <c r="E16" s="9">
        <f>E12/E14*100</f>
        <v>102.96167247386761</v>
      </c>
      <c r="F16" s="6"/>
      <c r="G16" s="13">
        <f>G12/G14*100</f>
        <v>91.304347826086953</v>
      </c>
      <c r="H16" s="9">
        <f>H12/H14*100</f>
        <v>96.411625148279953</v>
      </c>
      <c r="I16" s="9">
        <f>I12/I14*100</f>
        <v>96.025219298245617</v>
      </c>
      <c r="J16" s="63"/>
      <c r="K16" s="51"/>
      <c r="Q16" s="52"/>
      <c r="S16" s="86"/>
      <c r="T16" s="86"/>
      <c r="U16" s="76"/>
      <c r="V16" s="87"/>
      <c r="W16" s="87"/>
      <c r="X16" s="174"/>
      <c r="Y16" s="175"/>
      <c r="Z16" s="87"/>
      <c r="AA16" s="174"/>
      <c r="AB16" s="86"/>
      <c r="AC16" s="86"/>
    </row>
    <row r="17" spans="1:29" ht="15" customHeight="1" thickBot="1" x14ac:dyDescent="0.3">
      <c r="A17" s="245"/>
      <c r="B17" s="188" t="s">
        <v>7</v>
      </c>
      <c r="C17" s="10">
        <f>C12/E12*100</f>
        <v>10.998307952622675</v>
      </c>
      <c r="D17" s="11">
        <f>D12/E12*100</f>
        <v>89.001692047377318</v>
      </c>
      <c r="E17" s="11">
        <f>SUM(C17:D17)</f>
        <v>100</v>
      </c>
      <c r="F17" s="12"/>
      <c r="G17" s="10">
        <f>G12/I12*100</f>
        <v>7.1938338566942619</v>
      </c>
      <c r="H17" s="11">
        <f>H12/I12*100</f>
        <v>92.806166143305731</v>
      </c>
      <c r="I17" s="11">
        <f>SUM(G17:H17)</f>
        <v>100</v>
      </c>
      <c r="J17" s="66"/>
      <c r="K17" s="51"/>
      <c r="Q17" s="52"/>
      <c r="S17" s="86"/>
      <c r="T17" s="86"/>
      <c r="U17" s="76"/>
      <c r="V17" s="87"/>
      <c r="W17" s="87"/>
      <c r="X17" s="176"/>
      <c r="Y17" s="175"/>
      <c r="Z17" s="87"/>
      <c r="AA17" s="176"/>
      <c r="AB17" s="86"/>
      <c r="AC17" s="86"/>
    </row>
    <row r="18" spans="1:29" ht="15" customHeight="1" thickBot="1" x14ac:dyDescent="0.3">
      <c r="A18" s="246" t="s">
        <v>10</v>
      </c>
      <c r="B18" s="185" t="s">
        <v>28</v>
      </c>
      <c r="C18" s="70">
        <v>29</v>
      </c>
      <c r="D18" s="22">
        <v>176</v>
      </c>
      <c r="E18" s="22">
        <f>C18+D18</f>
        <v>205</v>
      </c>
      <c r="F18" s="23">
        <f>E18/E42*100</f>
        <v>6.666666666666667</v>
      </c>
      <c r="G18" s="70">
        <v>109</v>
      </c>
      <c r="H18" s="22">
        <v>1070</v>
      </c>
      <c r="I18" s="22">
        <f>G18+H18</f>
        <v>1179</v>
      </c>
      <c r="J18" s="62">
        <f>I18/I42*100</f>
        <v>2.6161049104666385</v>
      </c>
      <c r="K18" s="53"/>
      <c r="L18" s="54"/>
      <c r="M18" s="54"/>
      <c r="N18" s="54"/>
      <c r="O18" s="54"/>
      <c r="P18" s="54"/>
      <c r="Q18" s="55"/>
      <c r="S18" s="86"/>
      <c r="T18" s="86"/>
      <c r="U18" s="76"/>
      <c r="V18" s="76"/>
      <c r="W18" s="76"/>
      <c r="X18" s="176"/>
      <c r="Y18" s="177"/>
      <c r="Z18" s="76"/>
      <c r="AA18" s="176"/>
      <c r="AB18" s="86"/>
      <c r="AC18" s="86"/>
    </row>
    <row r="19" spans="1:29" ht="15" customHeight="1" x14ac:dyDescent="0.25">
      <c r="A19" s="247"/>
      <c r="B19" s="186" t="s">
        <v>26</v>
      </c>
      <c r="C19" s="74">
        <v>25</v>
      </c>
      <c r="D19" s="5">
        <v>154</v>
      </c>
      <c r="E19" s="5">
        <f>SUM(C19:D19)</f>
        <v>179</v>
      </c>
      <c r="F19" s="6">
        <f>E19/E43*100</f>
        <v>5.2354489616847033</v>
      </c>
      <c r="G19" s="74">
        <v>42</v>
      </c>
      <c r="H19" s="5">
        <v>1038</v>
      </c>
      <c r="I19" s="5">
        <f>SUM(G19:H19)</f>
        <v>1080</v>
      </c>
      <c r="J19" s="63">
        <f>I19/I43*100</f>
        <v>3.7445392136467652</v>
      </c>
      <c r="K19" s="51"/>
      <c r="Q19" s="52"/>
      <c r="S19" s="86"/>
      <c r="T19" s="86"/>
      <c r="U19" s="76"/>
      <c r="V19" s="87"/>
      <c r="W19" s="87"/>
      <c r="X19" s="176"/>
      <c r="Y19" s="175"/>
      <c r="Z19" s="87"/>
      <c r="AA19" s="76"/>
      <c r="AB19" s="86"/>
      <c r="AC19" s="86"/>
    </row>
    <row r="20" spans="1:29" ht="15" customHeight="1" x14ac:dyDescent="0.25">
      <c r="A20" s="247"/>
      <c r="B20" s="186" t="s">
        <v>23</v>
      </c>
      <c r="C20" s="74">
        <v>38</v>
      </c>
      <c r="D20" s="5">
        <v>150</v>
      </c>
      <c r="E20" s="5">
        <f>C20+D20</f>
        <v>188</v>
      </c>
      <c r="F20" s="6">
        <f>E20/E44*100</f>
        <v>5.4890510948905114</v>
      </c>
      <c r="G20" s="74">
        <v>99</v>
      </c>
      <c r="H20" s="5">
        <v>1023</v>
      </c>
      <c r="I20" s="5">
        <f>G20+H20</f>
        <v>1122</v>
      </c>
      <c r="J20" s="63">
        <f>I20/I44*100</f>
        <v>4.7740617819760018</v>
      </c>
      <c r="K20" s="51"/>
      <c r="Q20" s="52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ht="15" customHeight="1" x14ac:dyDescent="0.25">
      <c r="A21" s="247"/>
      <c r="B21" s="186" t="s">
        <v>29</v>
      </c>
      <c r="C21" s="13">
        <f>C18/C19*100</f>
        <v>115.99999999999999</v>
      </c>
      <c r="D21" s="9">
        <f>D18/D19*100</f>
        <v>114.28571428571428</v>
      </c>
      <c r="E21" s="9">
        <f>E18/E19*100</f>
        <v>114.52513966480447</v>
      </c>
      <c r="F21" s="6"/>
      <c r="G21" s="13">
        <f>G18/G19*100</f>
        <v>259.52380952380952</v>
      </c>
      <c r="H21" s="9">
        <f>H18/H19*100</f>
        <v>103.08285163776493</v>
      </c>
      <c r="I21" s="9">
        <f>I18/I19*100</f>
        <v>109.16666666666666</v>
      </c>
      <c r="J21" s="63"/>
      <c r="K21" s="51"/>
      <c r="Q21" s="52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pans="1:29" ht="15" customHeight="1" x14ac:dyDescent="0.25">
      <c r="A22" s="247"/>
      <c r="B22" s="186" t="s">
        <v>30</v>
      </c>
      <c r="C22" s="195">
        <f>C18/C20*100</f>
        <v>76.31578947368422</v>
      </c>
      <c r="D22" s="184">
        <f>D18/D20*100</f>
        <v>117.33333333333333</v>
      </c>
      <c r="E22" s="9">
        <f>E18/E20*100</f>
        <v>109.04255319148936</v>
      </c>
      <c r="F22" s="6"/>
      <c r="G22" s="13">
        <f>G18/G20*100</f>
        <v>110.1010101010101</v>
      </c>
      <c r="H22" s="9">
        <f>H18/H20*100</f>
        <v>104.59433040078201</v>
      </c>
      <c r="I22" s="9">
        <f>I18/I20*100</f>
        <v>105.08021390374331</v>
      </c>
      <c r="J22" s="63"/>
      <c r="K22" s="51"/>
      <c r="Q22" s="52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</row>
    <row r="23" spans="1:29" ht="15" customHeight="1" thickBot="1" x14ac:dyDescent="0.3">
      <c r="A23" s="248"/>
      <c r="B23" s="187" t="s">
        <v>7</v>
      </c>
      <c r="C23" s="14">
        <f>C18/E18*100</f>
        <v>14.146341463414632</v>
      </c>
      <c r="D23" s="15">
        <f>D18/E18*100</f>
        <v>85.853658536585371</v>
      </c>
      <c r="E23" s="15">
        <f>SUM(C23:D23)</f>
        <v>100</v>
      </c>
      <c r="F23" s="16"/>
      <c r="G23" s="14">
        <f>G18/I18*100</f>
        <v>9.2451229855810002</v>
      </c>
      <c r="H23" s="15">
        <f>H18/I18*100</f>
        <v>90.754877014418994</v>
      </c>
      <c r="I23" s="15">
        <f>SUM(G23:H23)</f>
        <v>100</v>
      </c>
      <c r="J23" s="64"/>
      <c r="K23" s="51"/>
      <c r="Q23" s="52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ht="15" customHeight="1" x14ac:dyDescent="0.25">
      <c r="A24" s="249" t="s">
        <v>11</v>
      </c>
      <c r="B24" s="185" t="s">
        <v>28</v>
      </c>
      <c r="C24" s="73">
        <v>0</v>
      </c>
      <c r="D24" s="25">
        <v>0</v>
      </c>
      <c r="E24" s="24">
        <f>SUM(C24:D24)</f>
        <v>0</v>
      </c>
      <c r="F24" s="26">
        <f>E24/E42*100</f>
        <v>0</v>
      </c>
      <c r="G24" s="73">
        <v>0</v>
      </c>
      <c r="H24" s="25">
        <v>0</v>
      </c>
      <c r="I24" s="25">
        <f>SUM(G24:H24)</f>
        <v>0</v>
      </c>
      <c r="J24" s="65">
        <f>I24/I42*100</f>
        <v>0</v>
      </c>
      <c r="K24" s="51"/>
      <c r="M24" s="76" t="str">
        <f>B6</f>
        <v>2025.</v>
      </c>
      <c r="N24" s="76" t="str">
        <f>B7</f>
        <v>2024.</v>
      </c>
      <c r="O24" s="76" t="str">
        <f>B8</f>
        <v>2023.</v>
      </c>
      <c r="Q24" s="52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15" customHeight="1" x14ac:dyDescent="0.25">
      <c r="A25" s="249"/>
      <c r="B25" s="186" t="s">
        <v>26</v>
      </c>
      <c r="C25" s="74">
        <v>0</v>
      </c>
      <c r="D25" s="5">
        <v>0</v>
      </c>
      <c r="E25" s="5">
        <f>SUM(C25:D25)</f>
        <v>0</v>
      </c>
      <c r="F25" s="6">
        <f>E25/E43*100</f>
        <v>0</v>
      </c>
      <c r="G25" s="74">
        <v>0</v>
      </c>
      <c r="H25" s="5">
        <v>0</v>
      </c>
      <c r="I25" s="5">
        <f>SUM(G25:H25)</f>
        <v>0</v>
      </c>
      <c r="J25" s="63">
        <f>I25/I43*100</f>
        <v>0</v>
      </c>
      <c r="K25" s="51"/>
      <c r="L25" s="76" t="s">
        <v>11</v>
      </c>
      <c r="M25" s="76">
        <f>I24</f>
        <v>0</v>
      </c>
      <c r="N25" s="76">
        <f>I25</f>
        <v>0</v>
      </c>
      <c r="O25" s="76">
        <f>I26</f>
        <v>0</v>
      </c>
      <c r="Q25" s="52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ht="15" customHeight="1" x14ac:dyDescent="0.25">
      <c r="A26" s="249"/>
      <c r="B26" s="186" t="s">
        <v>23</v>
      </c>
      <c r="C26" s="74">
        <v>0</v>
      </c>
      <c r="D26" s="5">
        <v>0</v>
      </c>
      <c r="E26" s="5">
        <f>SUM(C26:D26)</f>
        <v>0</v>
      </c>
      <c r="F26" s="6">
        <f>E26/E44*100</f>
        <v>0</v>
      </c>
      <c r="G26" s="74">
        <v>0</v>
      </c>
      <c r="H26" s="5">
        <v>0</v>
      </c>
      <c r="I26" s="4">
        <f>SUM(G26:H26)</f>
        <v>0</v>
      </c>
      <c r="J26" s="63">
        <f>I26/I44*100</f>
        <v>0</v>
      </c>
      <c r="K26" s="51"/>
      <c r="L26" s="76" t="str">
        <f>A18</f>
        <v>OSTALI UGOSTITELJSKI OBJEKTI ZA SMJEŠTAJ</v>
      </c>
      <c r="M26" s="88">
        <f>I18</f>
        <v>1179</v>
      </c>
      <c r="N26" s="88">
        <f>I19</f>
        <v>1080</v>
      </c>
      <c r="O26" s="88">
        <f>I20</f>
        <v>1122</v>
      </c>
      <c r="Q26" s="52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  <row r="27" spans="1:29" ht="15" customHeight="1" x14ac:dyDescent="0.25">
      <c r="A27" s="249"/>
      <c r="B27" s="186" t="s">
        <v>29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3"/>
      <c r="K27" s="51"/>
      <c r="L27" s="76" t="s">
        <v>9</v>
      </c>
      <c r="M27" s="88">
        <f>I12</f>
        <v>3503</v>
      </c>
      <c r="N27" s="88">
        <f>I13</f>
        <v>4283</v>
      </c>
      <c r="O27" s="88">
        <f>I14</f>
        <v>3648</v>
      </c>
      <c r="Q27" s="52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</row>
    <row r="28" spans="1:29" ht="15" customHeight="1" x14ac:dyDescent="0.25">
      <c r="A28" s="249"/>
      <c r="B28" s="186" t="s">
        <v>30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3"/>
      <c r="K28" s="51"/>
      <c r="L28" s="76" t="s">
        <v>8</v>
      </c>
      <c r="M28" s="88">
        <f>I6</f>
        <v>6596</v>
      </c>
      <c r="N28" s="88">
        <f>I7</f>
        <v>8144</v>
      </c>
      <c r="O28" s="88">
        <f>I8</f>
        <v>9720</v>
      </c>
      <c r="Q28" s="52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</row>
    <row r="29" spans="1:29" ht="15" customHeight="1" thickBot="1" x14ac:dyDescent="0.3">
      <c r="A29" s="249"/>
      <c r="B29" s="187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66"/>
      <c r="K29" s="51"/>
      <c r="Q29" s="52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</row>
    <row r="30" spans="1:29" ht="15" customHeight="1" x14ac:dyDescent="0.25">
      <c r="A30" s="224" t="s">
        <v>12</v>
      </c>
      <c r="B30" s="189" t="s">
        <v>28</v>
      </c>
      <c r="C30" s="70">
        <f t="shared" ref="C30:J32" si="0">C6+C12+C18+C24</f>
        <v>302</v>
      </c>
      <c r="D30" s="22">
        <f t="shared" si="0"/>
        <v>2461</v>
      </c>
      <c r="E30" s="22">
        <f t="shared" si="0"/>
        <v>2763</v>
      </c>
      <c r="F30" s="23">
        <f t="shared" si="0"/>
        <v>89.853658536585371</v>
      </c>
      <c r="G30" s="70">
        <f t="shared" si="0"/>
        <v>771</v>
      </c>
      <c r="H30" s="22">
        <f t="shared" si="0"/>
        <v>10507</v>
      </c>
      <c r="I30" s="22">
        <f>I6+I12+I18+I24</f>
        <v>11278</v>
      </c>
      <c r="J30" s="62">
        <f t="shared" si="0"/>
        <v>25.02496283311514</v>
      </c>
      <c r="K30" s="51"/>
      <c r="Q30" s="52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</row>
    <row r="31" spans="1:29" ht="15" customHeight="1" x14ac:dyDescent="0.25">
      <c r="A31" s="225"/>
      <c r="B31" s="190" t="s">
        <v>26</v>
      </c>
      <c r="C31" s="72">
        <f t="shared" si="0"/>
        <v>533</v>
      </c>
      <c r="D31" s="37">
        <f t="shared" si="0"/>
        <v>2745</v>
      </c>
      <c r="E31" s="37">
        <f t="shared" si="0"/>
        <v>3278</v>
      </c>
      <c r="F31" s="38">
        <f t="shared" si="0"/>
        <v>95.875987130739986</v>
      </c>
      <c r="G31" s="72">
        <f t="shared" si="0"/>
        <v>946</v>
      </c>
      <c r="H31" s="37">
        <f t="shared" si="0"/>
        <v>12561</v>
      </c>
      <c r="I31" s="37">
        <f t="shared" si="0"/>
        <v>13507</v>
      </c>
      <c r="J31" s="67">
        <f t="shared" si="0"/>
        <v>46.831010332154499</v>
      </c>
      <c r="K31" s="59"/>
      <c r="L31" s="60"/>
      <c r="M31" s="60"/>
      <c r="N31" s="60"/>
      <c r="O31" s="60"/>
      <c r="P31" s="60"/>
      <c r="Q31" s="61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</row>
    <row r="32" spans="1:29" ht="15" customHeight="1" x14ac:dyDescent="0.25">
      <c r="A32" s="225"/>
      <c r="B32" s="190" t="s">
        <v>23</v>
      </c>
      <c r="C32" s="72">
        <f t="shared" si="0"/>
        <v>547</v>
      </c>
      <c r="D32" s="37">
        <f t="shared" si="0"/>
        <v>2788</v>
      </c>
      <c r="E32" s="37">
        <f t="shared" si="0"/>
        <v>3335</v>
      </c>
      <c r="F32" s="38">
        <f t="shared" si="0"/>
        <v>97.372262773722625</v>
      </c>
      <c r="G32" s="72">
        <f t="shared" si="0"/>
        <v>1211</v>
      </c>
      <c r="H32" s="37">
        <f t="shared" si="0"/>
        <v>13279</v>
      </c>
      <c r="I32" s="37">
        <f t="shared" si="0"/>
        <v>14490</v>
      </c>
      <c r="J32" s="67">
        <f t="shared" si="0"/>
        <v>61.654327291294358</v>
      </c>
      <c r="K32" s="59"/>
      <c r="L32" s="60"/>
      <c r="M32" s="60"/>
      <c r="N32" s="60"/>
      <c r="O32" s="60"/>
      <c r="P32" s="60"/>
      <c r="Q32" s="61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pans="1:17" ht="15" customHeight="1" thickBot="1" x14ac:dyDescent="0.3">
      <c r="A33" s="225"/>
      <c r="B33" s="190" t="s">
        <v>29</v>
      </c>
      <c r="C33" s="40">
        <f>C30/C31*100</f>
        <v>56.660412757973731</v>
      </c>
      <c r="D33" s="39">
        <f>D30/D31*100</f>
        <v>89.653916211293264</v>
      </c>
      <c r="E33" s="39">
        <f>E30/E31*100</f>
        <v>84.289200732153759</v>
      </c>
      <c r="F33" s="38"/>
      <c r="G33" s="40">
        <f>G30/G31*100</f>
        <v>81.501057082452434</v>
      </c>
      <c r="H33" s="39">
        <f>H30/H31*100</f>
        <v>83.647798742138363</v>
      </c>
      <c r="I33" s="39">
        <f>I30/I31*100</f>
        <v>83.497445768860587</v>
      </c>
      <c r="J33" s="67"/>
      <c r="K33" s="56"/>
      <c r="L33" s="57"/>
      <c r="M33" s="57"/>
      <c r="N33" s="57"/>
      <c r="O33" s="57"/>
      <c r="P33" s="57"/>
      <c r="Q33" s="58"/>
    </row>
    <row r="34" spans="1:17" ht="15" customHeight="1" x14ac:dyDescent="0.25">
      <c r="A34" s="225"/>
      <c r="B34" s="190" t="s">
        <v>30</v>
      </c>
      <c r="C34" s="40">
        <f>C30/C32*100</f>
        <v>55.210237659963433</v>
      </c>
      <c r="D34" s="39">
        <f>D30/D32*100</f>
        <v>88.271162123385935</v>
      </c>
      <c r="E34" s="39">
        <f>E30/E32*100</f>
        <v>82.848575712143926</v>
      </c>
      <c r="F34" s="38"/>
      <c r="G34" s="40">
        <f>G30/G32*100</f>
        <v>63.666391412056157</v>
      </c>
      <c r="H34" s="39">
        <f>H30/H32*100</f>
        <v>79.12493410648392</v>
      </c>
      <c r="I34" s="39">
        <f>I30/I32*100</f>
        <v>77.832988267770872</v>
      </c>
      <c r="J34" s="38"/>
      <c r="K34" s="216" t="s">
        <v>20</v>
      </c>
      <c r="L34" s="217"/>
      <c r="M34" s="217"/>
      <c r="N34" s="217"/>
      <c r="O34" s="217"/>
      <c r="P34" s="217"/>
      <c r="Q34" s="218"/>
    </row>
    <row r="35" spans="1:17" ht="15" customHeight="1" thickBot="1" x14ac:dyDescent="0.3">
      <c r="A35" s="226"/>
      <c r="B35" s="191" t="s">
        <v>7</v>
      </c>
      <c r="C35" s="45">
        <f>C30/E30*100</f>
        <v>10.930148389431778</v>
      </c>
      <c r="D35" s="43">
        <f>D30/E30*100</f>
        <v>89.069851610568222</v>
      </c>
      <c r="E35" s="43">
        <f>SUM(C35:D35)</f>
        <v>100</v>
      </c>
      <c r="F35" s="44"/>
      <c r="G35" s="45">
        <f>G30/I30*100</f>
        <v>6.8363184961872676</v>
      </c>
      <c r="H35" s="43">
        <f>H30/I30*100</f>
        <v>93.163681503812739</v>
      </c>
      <c r="I35" s="43">
        <f>SUM(G35:H35)</f>
        <v>100</v>
      </c>
      <c r="J35" s="44"/>
      <c r="K35" s="219"/>
      <c r="L35" s="220"/>
      <c r="M35" s="220"/>
      <c r="N35" s="220"/>
      <c r="O35" s="220"/>
      <c r="P35" s="220"/>
      <c r="Q35" s="221"/>
    </row>
    <row r="36" spans="1:17" ht="15" customHeight="1" x14ac:dyDescent="0.25">
      <c r="A36" s="227" t="s">
        <v>13</v>
      </c>
      <c r="B36" s="185" t="s">
        <v>28</v>
      </c>
      <c r="C36" s="70">
        <v>54</v>
      </c>
      <c r="D36" s="22">
        <v>258</v>
      </c>
      <c r="E36" s="22">
        <f>SUM(C36:D36)</f>
        <v>312</v>
      </c>
      <c r="F36" s="23">
        <f>E36/E42*100</f>
        <v>10.146341463414634</v>
      </c>
      <c r="G36" s="70">
        <v>9217</v>
      </c>
      <c r="H36" s="22">
        <v>24572</v>
      </c>
      <c r="I36" s="22">
        <f>G36+H36</f>
        <v>33789</v>
      </c>
      <c r="J36" s="23">
        <f>I36/I42*100</f>
        <v>74.97503716688486</v>
      </c>
      <c r="K36" s="51"/>
      <c r="Q36" s="52"/>
    </row>
    <row r="37" spans="1:17" ht="15" customHeight="1" x14ac:dyDescent="0.25">
      <c r="A37" s="228"/>
      <c r="B37" s="186" t="s">
        <v>26</v>
      </c>
      <c r="C37" s="71">
        <v>19</v>
      </c>
      <c r="D37" s="17">
        <v>122</v>
      </c>
      <c r="E37" s="132">
        <f>SUM(C37:D37)</f>
        <v>141</v>
      </c>
      <c r="F37" s="18">
        <f>E37/E43*100</f>
        <v>4.1240128692600173</v>
      </c>
      <c r="G37" s="71">
        <v>2832</v>
      </c>
      <c r="H37" s="17">
        <v>12503</v>
      </c>
      <c r="I37" s="17">
        <f>G37+H37</f>
        <v>15335</v>
      </c>
      <c r="J37" s="18">
        <f>I37/I43*100</f>
        <v>53.168989667845501</v>
      </c>
      <c r="K37" s="51"/>
      <c r="L37" s="76" t="s">
        <v>8</v>
      </c>
      <c r="M37" s="77">
        <f>J6</f>
        <v>14.635986420218785</v>
      </c>
      <c r="Q37" s="52"/>
    </row>
    <row r="38" spans="1:17" ht="15" customHeight="1" x14ac:dyDescent="0.25">
      <c r="A38" s="228"/>
      <c r="B38" s="186" t="s">
        <v>23</v>
      </c>
      <c r="C38" s="71">
        <v>8</v>
      </c>
      <c r="D38" s="17">
        <v>82</v>
      </c>
      <c r="E38" s="17">
        <f>SUM(C38:D38)</f>
        <v>90</v>
      </c>
      <c r="F38" s="18">
        <f>E38/E44*100</f>
        <v>2.6277372262773722</v>
      </c>
      <c r="G38" s="71">
        <v>1327</v>
      </c>
      <c r="H38" s="17">
        <v>7685</v>
      </c>
      <c r="I38" s="17">
        <f>G38+H38</f>
        <v>9012</v>
      </c>
      <c r="J38" s="18">
        <f>I38/I44*100</f>
        <v>38.345672708705642</v>
      </c>
      <c r="K38" s="51"/>
      <c r="L38" s="76" t="s">
        <v>9</v>
      </c>
      <c r="M38" s="77">
        <f>J12</f>
        <v>7.772871502429715</v>
      </c>
      <c r="Q38" s="52"/>
    </row>
    <row r="39" spans="1:17" ht="15" customHeight="1" x14ac:dyDescent="0.25">
      <c r="A39" s="228"/>
      <c r="B39" s="186" t="s">
        <v>29</v>
      </c>
      <c r="C39" s="20">
        <f>C36/C37*100</f>
        <v>284.21052631578948</v>
      </c>
      <c r="D39" s="19">
        <f>D36/D37*100</f>
        <v>211.47540983606555</v>
      </c>
      <c r="E39" s="19">
        <f>E36/E37*100</f>
        <v>221.27659574468086</v>
      </c>
      <c r="F39" s="18"/>
      <c r="G39" s="20">
        <f>G36/G37*100</f>
        <v>325.45903954802259</v>
      </c>
      <c r="H39" s="19">
        <f>H36/H37*100</f>
        <v>196.52883308006079</v>
      </c>
      <c r="I39" s="19">
        <f>I36/I37*100</f>
        <v>220.33909357678513</v>
      </c>
      <c r="J39" s="18"/>
      <c r="K39" s="51"/>
      <c r="L39" s="76" t="s">
        <v>10</v>
      </c>
      <c r="M39" s="77">
        <f>J18</f>
        <v>2.6161049104666385</v>
      </c>
      <c r="Q39" s="52"/>
    </row>
    <row r="40" spans="1:17" ht="15" customHeight="1" x14ac:dyDescent="0.25">
      <c r="A40" s="228"/>
      <c r="B40" s="186" t="s">
        <v>30</v>
      </c>
      <c r="C40" s="20">
        <f>C36/C38*100</f>
        <v>675</v>
      </c>
      <c r="D40" s="178">
        <f>D36/D38*100</f>
        <v>314.63414634146341</v>
      </c>
      <c r="E40" s="19">
        <f>E36/E38*100</f>
        <v>346.66666666666669</v>
      </c>
      <c r="F40" s="18"/>
      <c r="G40" s="20">
        <f>G36/G38*100</f>
        <v>694.57422758100984</v>
      </c>
      <c r="H40" s="19">
        <f>H36/H38*100</f>
        <v>319.73975276512687</v>
      </c>
      <c r="I40" s="19">
        <f>I36/I38*100</f>
        <v>374.93342210386152</v>
      </c>
      <c r="J40" s="18"/>
      <c r="K40" s="51"/>
      <c r="L40" s="76" t="s">
        <v>11</v>
      </c>
      <c r="M40" s="77">
        <f>J24</f>
        <v>0</v>
      </c>
      <c r="Q40" s="52"/>
    </row>
    <row r="41" spans="1:17" ht="15" customHeight="1" thickBot="1" x14ac:dyDescent="0.3">
      <c r="A41" s="229"/>
      <c r="B41" s="187" t="s">
        <v>7</v>
      </c>
      <c r="C41" s="42">
        <f>C36/E36*100</f>
        <v>17.307692307692307</v>
      </c>
      <c r="D41" s="41">
        <f>D36/E36*100</f>
        <v>82.692307692307693</v>
      </c>
      <c r="E41" s="41">
        <f>SUM(C41:D41)</f>
        <v>100</v>
      </c>
      <c r="F41" s="21"/>
      <c r="G41" s="42">
        <f>G36/I36*100</f>
        <v>27.278108260084643</v>
      </c>
      <c r="H41" s="41">
        <f>H36/I36*100</f>
        <v>72.72189173991535</v>
      </c>
      <c r="I41" s="41">
        <f>SUM(G41:H41)</f>
        <v>100</v>
      </c>
      <c r="J41" s="21"/>
      <c r="K41" s="51"/>
      <c r="L41" s="76" t="s">
        <v>21</v>
      </c>
      <c r="M41" s="77">
        <f>J36</f>
        <v>74.97503716688486</v>
      </c>
      <c r="Q41" s="52"/>
    </row>
    <row r="42" spans="1:17" ht="15" customHeight="1" x14ac:dyDescent="0.25">
      <c r="A42" s="240" t="s">
        <v>18</v>
      </c>
      <c r="B42" s="192" t="s">
        <v>28</v>
      </c>
      <c r="C42" s="68">
        <f t="shared" ref="C42:D44" si="1">C30+C36</f>
        <v>356</v>
      </c>
      <c r="D42" s="46">
        <f t="shared" si="1"/>
        <v>2719</v>
      </c>
      <c r="E42" s="46">
        <f>SUM(C42:D42)</f>
        <v>3075</v>
      </c>
      <c r="F42" s="47">
        <f>F6+F12+F18+F24+F36</f>
        <v>100</v>
      </c>
      <c r="G42" s="68">
        <f>G30+G36</f>
        <v>9988</v>
      </c>
      <c r="H42" s="46">
        <f t="shared" ref="G42:H44" si="2">H30+H36</f>
        <v>35079</v>
      </c>
      <c r="I42" s="46">
        <f>SUM(G42:H42)</f>
        <v>45067</v>
      </c>
      <c r="J42" s="47">
        <f>J6+J12+J18+J24+J36</f>
        <v>100</v>
      </c>
      <c r="K42" s="51"/>
      <c r="Q42" s="52"/>
    </row>
    <row r="43" spans="1:17" ht="15" customHeight="1" x14ac:dyDescent="0.25">
      <c r="A43" s="240"/>
      <c r="B43" s="193" t="s">
        <v>26</v>
      </c>
      <c r="C43" s="69">
        <f t="shared" si="1"/>
        <v>552</v>
      </c>
      <c r="D43" s="27">
        <f t="shared" si="1"/>
        <v>2867</v>
      </c>
      <c r="E43" s="27">
        <f>SUM(C43:D43)</f>
        <v>3419</v>
      </c>
      <c r="F43" s="28">
        <f>F31+F37</f>
        <v>100</v>
      </c>
      <c r="G43" s="69">
        <f t="shared" si="2"/>
        <v>3778</v>
      </c>
      <c r="H43" s="27">
        <f t="shared" si="2"/>
        <v>25064</v>
      </c>
      <c r="I43" s="27">
        <f>SUM(G43:H43)</f>
        <v>28842</v>
      </c>
      <c r="J43" s="28">
        <f>J7+J13+J19+J25+J37</f>
        <v>100</v>
      </c>
      <c r="K43" s="51"/>
      <c r="Q43" s="52"/>
    </row>
    <row r="44" spans="1:17" ht="15" customHeight="1" x14ac:dyDescent="0.25">
      <c r="A44" s="240"/>
      <c r="B44" s="193" t="s">
        <v>23</v>
      </c>
      <c r="C44" s="69">
        <f t="shared" si="1"/>
        <v>555</v>
      </c>
      <c r="D44" s="27">
        <f t="shared" si="1"/>
        <v>2870</v>
      </c>
      <c r="E44" s="27">
        <f>SUM(C44:D44)</f>
        <v>3425</v>
      </c>
      <c r="F44" s="28">
        <f>F32+F38</f>
        <v>100</v>
      </c>
      <c r="G44" s="69">
        <f t="shared" si="2"/>
        <v>2538</v>
      </c>
      <c r="H44" s="27">
        <f t="shared" si="2"/>
        <v>20964</v>
      </c>
      <c r="I44" s="196">
        <f>SUM(G44:H44)</f>
        <v>23502</v>
      </c>
      <c r="J44" s="28">
        <f>J32+J38</f>
        <v>100</v>
      </c>
      <c r="K44" s="51"/>
      <c r="Q44" s="52"/>
    </row>
    <row r="45" spans="1:17" ht="15" customHeight="1" x14ac:dyDescent="0.25">
      <c r="A45" s="240"/>
      <c r="B45" s="193" t="s">
        <v>29</v>
      </c>
      <c r="C45" s="30">
        <f>C42/C43*100</f>
        <v>64.492753623188406</v>
      </c>
      <c r="D45" s="29">
        <f>D42/D43*100</f>
        <v>94.837809557028251</v>
      </c>
      <c r="E45" s="29">
        <f>E42/E43*100</f>
        <v>89.938578531734422</v>
      </c>
      <c r="F45" s="28"/>
      <c r="G45" s="30">
        <f>G42/G43*100</f>
        <v>264.37268395976707</v>
      </c>
      <c r="H45" s="29">
        <f>H42/H43*100</f>
        <v>139.9577082668369</v>
      </c>
      <c r="I45" s="29">
        <f>I42/I43*100</f>
        <v>156.25476735316553</v>
      </c>
      <c r="J45" s="28"/>
      <c r="K45" s="51"/>
      <c r="Q45" s="52"/>
    </row>
    <row r="46" spans="1:17" ht="15" customHeight="1" x14ac:dyDescent="0.25">
      <c r="A46" s="240"/>
      <c r="B46" s="193" t="s">
        <v>30</v>
      </c>
      <c r="C46" s="30">
        <f>C42/C44*100</f>
        <v>64.14414414414415</v>
      </c>
      <c r="D46" s="29">
        <f>D42/D44*100</f>
        <v>94.738675958188153</v>
      </c>
      <c r="E46" s="29">
        <f>E42/E44*100</f>
        <v>89.78102189781022</v>
      </c>
      <c r="F46" s="28"/>
      <c r="G46" s="30">
        <f>G42/G44*100</f>
        <v>393.53821907013401</v>
      </c>
      <c r="H46" s="29">
        <f>H42/H44*100</f>
        <v>167.32970807097882</v>
      </c>
      <c r="I46" s="29">
        <f>I42/I44*100</f>
        <v>191.75814824270273</v>
      </c>
      <c r="J46" s="28"/>
      <c r="K46" s="51"/>
      <c r="Q46" s="52"/>
    </row>
    <row r="47" spans="1:17" ht="15" customHeight="1" thickBot="1" x14ac:dyDescent="0.3">
      <c r="A47" s="241"/>
      <c r="B47" s="194" t="s">
        <v>7</v>
      </c>
      <c r="C47" s="33">
        <f>C42/E42*100</f>
        <v>11.577235772357723</v>
      </c>
      <c r="D47" s="31">
        <f>D42/E42*100</f>
        <v>88.422764227642276</v>
      </c>
      <c r="E47" s="31">
        <f>SUM(C47:D47)</f>
        <v>100</v>
      </c>
      <c r="F47" s="32"/>
      <c r="G47" s="33">
        <f>G42/I42*100</f>
        <v>22.162557969245789</v>
      </c>
      <c r="H47" s="31">
        <f>H42/I42*100</f>
        <v>77.837442030754218</v>
      </c>
      <c r="I47" s="31">
        <f>SUM(G47:H47)</f>
        <v>100</v>
      </c>
      <c r="J47" s="32"/>
      <c r="K47" s="53"/>
      <c r="L47" s="54"/>
      <c r="M47" s="54"/>
      <c r="N47" s="54"/>
      <c r="O47" s="54"/>
      <c r="P47" s="54"/>
      <c r="Q47" s="55"/>
    </row>
    <row r="48" spans="1:17" ht="15" customHeight="1" x14ac:dyDescent="0.25">
      <c r="A48" s="78"/>
      <c r="B48" s="79"/>
      <c r="C48" s="79"/>
      <c r="D48" s="79"/>
      <c r="E48" s="79"/>
      <c r="F48" s="79"/>
      <c r="G48" s="79"/>
      <c r="H48" s="79"/>
    </row>
    <row r="49" spans="1:17" ht="15" customHeight="1" x14ac:dyDescent="0.25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ht="15" customHeight="1" x14ac:dyDescent="0.25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ht="15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ht="15" customHeigh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5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ht="15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5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5" customHeight="1" x14ac:dyDescent="0.25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ht="15" customHeight="1" x14ac:dyDescent="0.25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customHeight="1" x14ac:dyDescent="0.2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customHeight="1" x14ac:dyDescent="0.2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5" customHeight="1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ht="15" customHeight="1" x14ac:dyDescent="0.25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ht="15" customHeight="1" x14ac:dyDescent="0.25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5" customHeight="1" x14ac:dyDescent="0.2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ht="1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25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ht="15" customHeight="1" x14ac:dyDescent="0.2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5" customHeight="1" x14ac:dyDescent="0.2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ht="15" customHeight="1" x14ac:dyDescent="0.25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ht="1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5" customHeight="1" x14ac:dyDescent="0.2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5" customHeight="1" x14ac:dyDescent="0.25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sqref="A1:P3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50" t="s">
        <v>106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</row>
    <row r="2" spans="1:44" ht="9.9499999999999993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9.9499999999999993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</row>
    <row r="4" spans="1:44" ht="15.75" thickBot="1" x14ac:dyDescent="0.3">
      <c r="A4" s="259" t="s">
        <v>22</v>
      </c>
      <c r="B4" s="252" t="s">
        <v>28</v>
      </c>
      <c r="C4" s="253"/>
      <c r="D4" s="254"/>
      <c r="E4" s="252" t="s">
        <v>26</v>
      </c>
      <c r="F4" s="253"/>
      <c r="G4" s="254"/>
      <c r="H4" s="252" t="s">
        <v>23</v>
      </c>
      <c r="I4" s="253"/>
      <c r="J4" s="254"/>
      <c r="K4" s="255" t="s">
        <v>29</v>
      </c>
      <c r="L4" s="256"/>
      <c r="M4" s="252" t="s">
        <v>30</v>
      </c>
      <c r="N4" s="254"/>
      <c r="O4" s="257" t="s">
        <v>27</v>
      </c>
      <c r="P4" s="258"/>
      <c r="Q4" s="94"/>
      <c r="R4" s="94"/>
      <c r="S4" s="94"/>
      <c r="T4" s="94"/>
      <c r="U4" s="94"/>
      <c r="V4" s="94"/>
      <c r="W4" s="101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1:44" ht="30.75" thickBot="1" x14ac:dyDescent="0.3">
      <c r="A5" s="260"/>
      <c r="B5" s="212" t="s">
        <v>14</v>
      </c>
      <c r="C5" s="213" t="s">
        <v>15</v>
      </c>
      <c r="D5" s="214" t="s">
        <v>16</v>
      </c>
      <c r="E5" s="212" t="s">
        <v>14</v>
      </c>
      <c r="F5" s="213" t="s">
        <v>15</v>
      </c>
      <c r="G5" s="214" t="s">
        <v>16</v>
      </c>
      <c r="H5" s="212" t="s">
        <v>14</v>
      </c>
      <c r="I5" s="213" t="s">
        <v>15</v>
      </c>
      <c r="J5" s="214" t="s">
        <v>16</v>
      </c>
      <c r="K5" s="212" t="s">
        <v>14</v>
      </c>
      <c r="L5" s="215" t="s">
        <v>15</v>
      </c>
      <c r="M5" s="212" t="s">
        <v>14</v>
      </c>
      <c r="N5" s="215" t="s">
        <v>15</v>
      </c>
      <c r="O5" s="212" t="s">
        <v>14</v>
      </c>
      <c r="P5" s="215" t="s">
        <v>15</v>
      </c>
      <c r="Q5" t="str">
        <f t="shared" ref="Q5:Q14" si="0">A6</f>
        <v>Njemačka</v>
      </c>
      <c r="R5" s="95">
        <f>D6</f>
        <v>37.338180528462495</v>
      </c>
      <c r="W5" s="96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</row>
    <row r="6" spans="1:44" x14ac:dyDescent="0.25">
      <c r="A6" s="198" t="s">
        <v>31</v>
      </c>
      <c r="B6" s="113">
        <v>679</v>
      </c>
      <c r="C6" s="112">
        <v>4211</v>
      </c>
      <c r="D6" s="114">
        <f t="shared" ref="D6:D37" si="1">IF($C$83&lt;&gt;0,C6/$C$83*100,0)</f>
        <v>37.338180528462495</v>
      </c>
      <c r="E6" s="113">
        <v>710</v>
      </c>
      <c r="F6" s="112">
        <v>5109</v>
      </c>
      <c r="G6" s="114">
        <f t="shared" ref="G6:G37" si="2">IF($F$83&lt;&gt;0,F6/$F$83*100,0)</f>
        <v>37.824831568816172</v>
      </c>
      <c r="H6" s="113">
        <v>1179</v>
      </c>
      <c r="I6" s="112">
        <v>7523</v>
      </c>
      <c r="J6" s="114">
        <f t="shared" ref="J6:J37" si="3">IF($I$83&lt;&gt;0,I6/$I$83*100,0)</f>
        <v>51.91856452726018</v>
      </c>
      <c r="K6" s="116">
        <f t="shared" ref="K6:K37" si="4">IF(OR(B6&lt;&gt;0)*(E6&lt;&gt;0),B6/E6*100," ")</f>
        <v>95.633802816901408</v>
      </c>
      <c r="L6" s="117">
        <f t="shared" ref="L6:L37" si="5">IF(OR(C6&lt;&gt;0)*(F6&lt;&gt;0),C6/F6*100," ")</f>
        <v>82.423174789587009</v>
      </c>
      <c r="M6" s="148">
        <f t="shared" ref="M6:M37" si="6">IF(OR(B6&lt;&gt;0)*(H6&lt;&gt;0),B6/H6*100," ")</f>
        <v>57.591178965224763</v>
      </c>
      <c r="N6" s="149">
        <f t="shared" ref="N6:N37" si="7">IF(OR(C6&lt;&gt;0)*(I6&lt;&gt;0),C6/I6*100," ")</f>
        <v>55.975009969427092</v>
      </c>
      <c r="O6" s="115">
        <f>IF(OR(E6&lt;&gt;0)*(H6&lt;&gt;0),E6/H6*100," ")</f>
        <v>60.220525869380836</v>
      </c>
      <c r="P6" s="117">
        <f>IF(OR(F6&lt;&gt;0)*(I6&lt;&gt;0),F6/I6*100," ")</f>
        <v>67.911737338827592</v>
      </c>
      <c r="Q6" t="str">
        <f t="shared" si="0"/>
        <v>Austrija</v>
      </c>
      <c r="R6" s="95">
        <f t="shared" ref="R6:R14" si="8">D7</f>
        <v>25.341372583791454</v>
      </c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5">
      <c r="A7" s="199" t="s">
        <v>32</v>
      </c>
      <c r="B7" s="105">
        <v>774</v>
      </c>
      <c r="C7" s="102">
        <v>2858</v>
      </c>
      <c r="D7" s="34">
        <f t="shared" si="1"/>
        <v>25.341372583791454</v>
      </c>
      <c r="E7" s="105">
        <v>503</v>
      </c>
      <c r="F7" s="102">
        <v>2255</v>
      </c>
      <c r="G7" s="34">
        <f t="shared" si="2"/>
        <v>16.695047012660101</v>
      </c>
      <c r="H7" s="105">
        <v>563</v>
      </c>
      <c r="I7" s="102">
        <v>2186</v>
      </c>
      <c r="J7" s="114">
        <f t="shared" si="3"/>
        <v>15.086266390614217</v>
      </c>
      <c r="K7" s="116">
        <f t="shared" si="4"/>
        <v>153.87673956262427</v>
      </c>
      <c r="L7" s="117">
        <f t="shared" si="5"/>
        <v>126.74057649667405</v>
      </c>
      <c r="M7" s="35">
        <f t="shared" si="6"/>
        <v>137.47779751332149</v>
      </c>
      <c r="N7" s="36">
        <f t="shared" si="7"/>
        <v>130.74107959743824</v>
      </c>
      <c r="O7" s="115">
        <f t="shared" ref="O7:O38" si="9">IF(OR(E7&lt;&gt;0)*(H7&lt;&gt;0),E7/H7*100," ")</f>
        <v>89.34280639431617</v>
      </c>
      <c r="P7" s="117">
        <f t="shared" ref="P7:P70" si="10">IF(OR(F7&lt;&gt;0)*(I7&lt;&gt;0),F7/I7*100," ")</f>
        <v>103.15645013723696</v>
      </c>
      <c r="Q7" t="str">
        <f t="shared" si="0"/>
        <v>Slovenija</v>
      </c>
      <c r="R7" s="95">
        <f t="shared" si="8"/>
        <v>8.2372761127859544</v>
      </c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5">
      <c r="A8" s="199" t="s">
        <v>33</v>
      </c>
      <c r="B8" s="105">
        <v>350</v>
      </c>
      <c r="C8" s="102">
        <v>929</v>
      </c>
      <c r="D8" s="34">
        <f t="shared" si="1"/>
        <v>8.2372761127859544</v>
      </c>
      <c r="E8" s="105">
        <v>693</v>
      </c>
      <c r="F8" s="102">
        <v>1624</v>
      </c>
      <c r="G8" s="34">
        <f t="shared" si="2"/>
        <v>12.023395276523283</v>
      </c>
      <c r="H8" s="105">
        <v>506</v>
      </c>
      <c r="I8" s="102">
        <v>1268</v>
      </c>
      <c r="J8" s="114">
        <f t="shared" si="3"/>
        <v>8.7508626639061422</v>
      </c>
      <c r="K8" s="116">
        <f t="shared" si="4"/>
        <v>50.505050505050505</v>
      </c>
      <c r="L8" s="117">
        <f t="shared" si="5"/>
        <v>57.204433497536947</v>
      </c>
      <c r="M8" s="35">
        <f t="shared" si="6"/>
        <v>69.169960474308297</v>
      </c>
      <c r="N8" s="36">
        <f t="shared" si="7"/>
        <v>73.264984227129332</v>
      </c>
      <c r="O8" s="115">
        <f t="shared" si="9"/>
        <v>136.95652173913044</v>
      </c>
      <c r="P8" s="117">
        <f t="shared" si="10"/>
        <v>128.07570977917982</v>
      </c>
      <c r="Q8" t="str">
        <f t="shared" si="0"/>
        <v>Hrvatska</v>
      </c>
      <c r="R8" s="95">
        <f t="shared" si="8"/>
        <v>6.8363184961872676</v>
      </c>
      <c r="W8" s="96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spans="1:44" x14ac:dyDescent="0.25">
      <c r="A9" s="199" t="s">
        <v>34</v>
      </c>
      <c r="B9" s="105">
        <v>302</v>
      </c>
      <c r="C9" s="102">
        <v>771</v>
      </c>
      <c r="D9" s="34">
        <f t="shared" si="1"/>
        <v>6.8363184961872676</v>
      </c>
      <c r="E9" s="105">
        <v>533</v>
      </c>
      <c r="F9" s="102">
        <v>946</v>
      </c>
      <c r="G9" s="34">
        <f t="shared" si="2"/>
        <v>7.003775819945214</v>
      </c>
      <c r="H9" s="105">
        <v>547</v>
      </c>
      <c r="I9" s="102">
        <v>1211</v>
      </c>
      <c r="J9" s="114">
        <f t="shared" si="3"/>
        <v>8.3574879227053138</v>
      </c>
      <c r="K9" s="116">
        <f t="shared" si="4"/>
        <v>56.660412757973731</v>
      </c>
      <c r="L9" s="117">
        <f t="shared" si="5"/>
        <v>81.501057082452434</v>
      </c>
      <c r="M9" s="35">
        <f t="shared" si="6"/>
        <v>55.210237659963433</v>
      </c>
      <c r="N9" s="36">
        <f t="shared" si="7"/>
        <v>63.666391412056157</v>
      </c>
      <c r="O9" s="115">
        <f t="shared" si="9"/>
        <v>97.440585009140761</v>
      </c>
      <c r="P9" s="117">
        <f t="shared" si="10"/>
        <v>78.117258464079271</v>
      </c>
      <c r="Q9" t="str">
        <f t="shared" si="0"/>
        <v>Mađarska</v>
      </c>
      <c r="R9" s="95">
        <f t="shared" si="8"/>
        <v>3.3250576343323281</v>
      </c>
      <c r="W9" s="96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 x14ac:dyDescent="0.25">
      <c r="A10" s="199" t="s">
        <v>37</v>
      </c>
      <c r="B10" s="105">
        <v>120</v>
      </c>
      <c r="C10" s="102">
        <v>375</v>
      </c>
      <c r="D10" s="34">
        <f t="shared" si="1"/>
        <v>3.3250576343323281</v>
      </c>
      <c r="E10" s="105">
        <v>176</v>
      </c>
      <c r="F10" s="102">
        <v>508</v>
      </c>
      <c r="G10" s="34">
        <f t="shared" si="2"/>
        <v>3.7610128081735397</v>
      </c>
      <c r="H10" s="105">
        <v>63</v>
      </c>
      <c r="I10" s="102">
        <v>187</v>
      </c>
      <c r="J10" s="114">
        <f t="shared" si="3"/>
        <v>1.290545203588682</v>
      </c>
      <c r="K10" s="116">
        <f t="shared" si="4"/>
        <v>68.181818181818173</v>
      </c>
      <c r="L10" s="117">
        <f t="shared" si="5"/>
        <v>73.818897637795274</v>
      </c>
      <c r="M10" s="35">
        <f t="shared" si="6"/>
        <v>190.47619047619045</v>
      </c>
      <c r="N10" s="36">
        <f t="shared" si="7"/>
        <v>200.53475935828877</v>
      </c>
      <c r="O10" s="115">
        <f t="shared" si="9"/>
        <v>279.36507936507934</v>
      </c>
      <c r="P10" s="117">
        <f t="shared" si="10"/>
        <v>271.65775401069521</v>
      </c>
      <c r="Q10" t="str">
        <f t="shared" si="0"/>
        <v>Švicarska</v>
      </c>
      <c r="R10" s="95">
        <f t="shared" si="8"/>
        <v>2.6423124667494235</v>
      </c>
      <c r="W10" s="96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1:44" x14ac:dyDescent="0.25">
      <c r="A11" s="200" t="s">
        <v>41</v>
      </c>
      <c r="B11" s="110">
        <v>86</v>
      </c>
      <c r="C11" s="109">
        <v>298</v>
      </c>
      <c r="D11" s="111">
        <f t="shared" si="1"/>
        <v>2.6423124667494235</v>
      </c>
      <c r="E11" s="110">
        <v>163</v>
      </c>
      <c r="F11" s="109">
        <v>667</v>
      </c>
      <c r="G11" s="111">
        <f t="shared" si="2"/>
        <v>4.9381802028577777</v>
      </c>
      <c r="H11" s="110">
        <v>118</v>
      </c>
      <c r="I11" s="103">
        <v>517</v>
      </c>
      <c r="J11" s="208">
        <f t="shared" si="3"/>
        <v>3.5679779158040028</v>
      </c>
      <c r="K11" s="153">
        <f t="shared" si="4"/>
        <v>52.760736196319016</v>
      </c>
      <c r="L11" s="154">
        <f t="shared" si="5"/>
        <v>44.677661169415295</v>
      </c>
      <c r="M11" s="155">
        <f t="shared" si="6"/>
        <v>72.881355932203391</v>
      </c>
      <c r="N11" s="172">
        <f t="shared" si="7"/>
        <v>57.640232108317214</v>
      </c>
      <c r="O11" s="173">
        <f t="shared" si="9"/>
        <v>138.13559322033899</v>
      </c>
      <c r="P11" s="154">
        <f t="shared" si="10"/>
        <v>129.01353965183753</v>
      </c>
      <c r="Q11" t="str">
        <f t="shared" si="0"/>
        <v>Italija</v>
      </c>
      <c r="R11" s="95">
        <f t="shared" si="8"/>
        <v>1.995034580599397</v>
      </c>
      <c r="W11" s="96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</row>
    <row r="12" spans="1:44" x14ac:dyDescent="0.25">
      <c r="A12" s="200" t="s">
        <v>36</v>
      </c>
      <c r="B12" s="110">
        <v>69</v>
      </c>
      <c r="C12" s="109">
        <v>225</v>
      </c>
      <c r="D12" s="111">
        <f t="shared" si="1"/>
        <v>1.995034580599397</v>
      </c>
      <c r="E12" s="110">
        <v>117</v>
      </c>
      <c r="F12" s="109">
        <v>238</v>
      </c>
      <c r="G12" s="111">
        <f t="shared" si="2"/>
        <v>1.7620493077663433</v>
      </c>
      <c r="H12" s="110">
        <v>76</v>
      </c>
      <c r="I12" s="103">
        <v>174</v>
      </c>
      <c r="J12" s="208">
        <f t="shared" si="3"/>
        <v>1.2008281573498965</v>
      </c>
      <c r="K12" s="153">
        <f t="shared" si="4"/>
        <v>58.974358974358978</v>
      </c>
      <c r="L12" s="154">
        <f t="shared" si="5"/>
        <v>94.537815126050418</v>
      </c>
      <c r="M12" s="155">
        <f t="shared" si="6"/>
        <v>90.789473684210535</v>
      </c>
      <c r="N12" s="172">
        <f t="shared" si="7"/>
        <v>129.31034482758622</v>
      </c>
      <c r="O12" s="173">
        <f t="shared" si="9"/>
        <v>153.94736842105263</v>
      </c>
      <c r="P12" s="154">
        <f t="shared" si="10"/>
        <v>136.7816091954023</v>
      </c>
      <c r="Q12" t="str">
        <f t="shared" si="0"/>
        <v>Ostale azijske zemlje</v>
      </c>
      <c r="R12" s="95">
        <f t="shared" si="8"/>
        <v>1.4807589998226636</v>
      </c>
      <c r="W12" s="96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</row>
    <row r="13" spans="1:44" x14ac:dyDescent="0.25">
      <c r="A13" s="200" t="s">
        <v>44</v>
      </c>
      <c r="B13" s="110">
        <v>9</v>
      </c>
      <c r="C13" s="109">
        <v>167</v>
      </c>
      <c r="D13" s="111">
        <f t="shared" si="1"/>
        <v>1.4807589998226636</v>
      </c>
      <c r="E13" s="110">
        <v>24</v>
      </c>
      <c r="F13" s="109">
        <v>340</v>
      </c>
      <c r="G13" s="111">
        <f t="shared" si="2"/>
        <v>2.5172132968090621</v>
      </c>
      <c r="H13" s="110">
        <v>10</v>
      </c>
      <c r="I13" s="103">
        <v>81</v>
      </c>
      <c r="J13" s="208">
        <f t="shared" si="3"/>
        <v>0.55900621118012428</v>
      </c>
      <c r="K13" s="153">
        <f t="shared" si="4"/>
        <v>37.5</v>
      </c>
      <c r="L13" s="154">
        <f t="shared" si="5"/>
        <v>49.117647058823529</v>
      </c>
      <c r="M13" s="155">
        <f t="shared" si="6"/>
        <v>90</v>
      </c>
      <c r="N13" s="172">
        <f t="shared" si="7"/>
        <v>206.17283950617283</v>
      </c>
      <c r="O13" s="173">
        <f t="shared" si="9"/>
        <v>240</v>
      </c>
      <c r="P13" s="154">
        <f t="shared" si="10"/>
        <v>419.75308641975306</v>
      </c>
      <c r="Q13" t="str">
        <f t="shared" si="0"/>
        <v>Francuska</v>
      </c>
      <c r="R13" s="95">
        <f t="shared" si="8"/>
        <v>1.1172193651356623</v>
      </c>
      <c r="W13" s="96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</row>
    <row r="14" spans="1:44" x14ac:dyDescent="0.25">
      <c r="A14" s="200" t="s">
        <v>42</v>
      </c>
      <c r="B14" s="110">
        <v>38</v>
      </c>
      <c r="C14" s="109">
        <v>126</v>
      </c>
      <c r="D14" s="111">
        <f t="shared" si="1"/>
        <v>1.1172193651356623</v>
      </c>
      <c r="E14" s="110">
        <v>51</v>
      </c>
      <c r="F14" s="109">
        <v>213</v>
      </c>
      <c r="G14" s="111">
        <f t="shared" si="2"/>
        <v>1.576960094765677</v>
      </c>
      <c r="H14" s="110">
        <v>17</v>
      </c>
      <c r="I14" s="103">
        <v>29</v>
      </c>
      <c r="J14" s="208">
        <f t="shared" si="3"/>
        <v>0.20013802622498275</v>
      </c>
      <c r="K14" s="153">
        <f t="shared" si="4"/>
        <v>74.509803921568633</v>
      </c>
      <c r="L14" s="154">
        <f t="shared" si="5"/>
        <v>59.154929577464785</v>
      </c>
      <c r="M14" s="155">
        <f t="shared" si="6"/>
        <v>223.52941176470588</v>
      </c>
      <c r="N14" s="172">
        <f t="shared" si="7"/>
        <v>434.48275862068965</v>
      </c>
      <c r="O14" s="173">
        <f t="shared" si="9"/>
        <v>300</v>
      </c>
      <c r="P14" s="154">
        <f t="shared" si="10"/>
        <v>734.48275862068965</v>
      </c>
      <c r="Q14" t="str">
        <f t="shared" si="0"/>
        <v>Srbija</v>
      </c>
      <c r="R14" s="95">
        <f t="shared" si="8"/>
        <v>1.0551516226281257</v>
      </c>
      <c r="W14" s="96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</row>
    <row r="15" spans="1:44" ht="15.75" thickBot="1" x14ac:dyDescent="0.3">
      <c r="A15" s="200" t="s">
        <v>39</v>
      </c>
      <c r="B15" s="110">
        <v>37</v>
      </c>
      <c r="C15" s="109">
        <v>119</v>
      </c>
      <c r="D15" s="111">
        <f t="shared" si="1"/>
        <v>1.0551516226281257</v>
      </c>
      <c r="E15" s="110">
        <v>27</v>
      </c>
      <c r="F15" s="109">
        <v>172</v>
      </c>
      <c r="G15" s="111">
        <f t="shared" si="2"/>
        <v>1.2734137854445844</v>
      </c>
      <c r="H15" s="110">
        <v>10</v>
      </c>
      <c r="I15" s="103">
        <v>47</v>
      </c>
      <c r="J15" s="208">
        <f t="shared" si="3"/>
        <v>0.32436162870945484</v>
      </c>
      <c r="K15" s="153">
        <f t="shared" si="4"/>
        <v>137.03703703703704</v>
      </c>
      <c r="L15" s="154">
        <f t="shared" si="5"/>
        <v>69.186046511627907</v>
      </c>
      <c r="M15" s="155">
        <f t="shared" si="6"/>
        <v>370</v>
      </c>
      <c r="N15" s="172">
        <f t="shared" si="7"/>
        <v>253.19148936170214</v>
      </c>
      <c r="O15" s="173">
        <f t="shared" si="9"/>
        <v>270</v>
      </c>
      <c r="P15" s="154">
        <f t="shared" si="10"/>
        <v>365.95744680851061</v>
      </c>
      <c r="Q15" s="97"/>
      <c r="R15" s="99"/>
      <c r="S15" s="97"/>
      <c r="T15" s="97"/>
      <c r="U15" s="97"/>
      <c r="V15" s="97"/>
      <c r="W15" s="98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 x14ac:dyDescent="0.25">
      <c r="A16" s="201" t="s">
        <v>35</v>
      </c>
      <c r="B16" s="75">
        <v>25</v>
      </c>
      <c r="C16" s="5">
        <v>113</v>
      </c>
      <c r="D16" s="89">
        <f t="shared" si="1"/>
        <v>1.0019507004788084</v>
      </c>
      <c r="E16" s="75">
        <v>22</v>
      </c>
      <c r="F16" s="5">
        <v>259</v>
      </c>
      <c r="G16" s="89">
        <f t="shared" si="2"/>
        <v>1.9175242466869031</v>
      </c>
      <c r="H16" s="75">
        <v>19</v>
      </c>
      <c r="I16" s="5">
        <v>118</v>
      </c>
      <c r="J16" s="209">
        <f t="shared" si="3"/>
        <v>0.81435472739820569</v>
      </c>
      <c r="K16" s="152">
        <f t="shared" si="4"/>
        <v>113.63636363636364</v>
      </c>
      <c r="L16" s="156">
        <f t="shared" si="5"/>
        <v>43.62934362934363</v>
      </c>
      <c r="M16" s="90">
        <f t="shared" si="6"/>
        <v>131.57894736842107</v>
      </c>
      <c r="N16" s="91">
        <f t="shared" si="7"/>
        <v>95.762711864406782</v>
      </c>
      <c r="O16" s="157">
        <f t="shared" si="9"/>
        <v>115.78947368421053</v>
      </c>
      <c r="P16" s="156">
        <f t="shared" si="10"/>
        <v>219.4915254237288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</row>
    <row r="17" spans="1:44" x14ac:dyDescent="0.25">
      <c r="A17" s="201" t="s">
        <v>69</v>
      </c>
      <c r="B17" s="75">
        <v>44</v>
      </c>
      <c r="C17" s="5">
        <v>109</v>
      </c>
      <c r="D17" s="89">
        <f t="shared" si="1"/>
        <v>0.96648341904593016</v>
      </c>
      <c r="E17" s="75">
        <v>9</v>
      </c>
      <c r="F17" s="5">
        <v>47</v>
      </c>
      <c r="G17" s="89">
        <f t="shared" si="2"/>
        <v>0.34796772044125268</v>
      </c>
      <c r="H17" s="75">
        <v>0</v>
      </c>
      <c r="I17" s="5">
        <v>4</v>
      </c>
      <c r="J17" s="209">
        <f t="shared" si="3"/>
        <v>2.7605244996549348E-2</v>
      </c>
      <c r="K17" s="152">
        <f t="shared" si="4"/>
        <v>488.88888888888891</v>
      </c>
      <c r="L17" s="156">
        <f t="shared" si="5"/>
        <v>231.91489361702128</v>
      </c>
      <c r="M17" s="90" t="str">
        <f t="shared" si="6"/>
        <v xml:space="preserve"> </v>
      </c>
      <c r="N17" s="91">
        <f t="shared" si="7"/>
        <v>2725</v>
      </c>
      <c r="O17" s="157" t="str">
        <f t="shared" si="9"/>
        <v xml:space="preserve"> </v>
      </c>
      <c r="P17" s="156">
        <f t="shared" si="10"/>
        <v>1175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</row>
    <row r="18" spans="1:44" x14ac:dyDescent="0.25">
      <c r="A18" s="201" t="s">
        <v>77</v>
      </c>
      <c r="B18" s="75">
        <v>6</v>
      </c>
      <c r="C18" s="5">
        <v>102</v>
      </c>
      <c r="D18" s="89">
        <f t="shared" si="1"/>
        <v>0.90441567653839328</v>
      </c>
      <c r="E18" s="75">
        <v>1</v>
      </c>
      <c r="F18" s="5">
        <v>16</v>
      </c>
      <c r="G18" s="89">
        <f t="shared" si="2"/>
        <v>0.11845709632042645</v>
      </c>
      <c r="H18" s="75">
        <v>2</v>
      </c>
      <c r="I18" s="5">
        <v>8</v>
      </c>
      <c r="J18" s="209">
        <f t="shared" si="3"/>
        <v>5.5210489993098695E-2</v>
      </c>
      <c r="K18" s="152">
        <f t="shared" si="4"/>
        <v>600</v>
      </c>
      <c r="L18" s="156">
        <f t="shared" si="5"/>
        <v>637.5</v>
      </c>
      <c r="M18" s="90">
        <f t="shared" si="6"/>
        <v>300</v>
      </c>
      <c r="N18" s="91">
        <f t="shared" si="7"/>
        <v>1275</v>
      </c>
      <c r="O18" s="157">
        <f t="shared" si="9"/>
        <v>50</v>
      </c>
      <c r="P18" s="156">
        <f t="shared" si="10"/>
        <v>200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</row>
    <row r="19" spans="1:44" x14ac:dyDescent="0.25">
      <c r="A19" s="201" t="s">
        <v>49</v>
      </c>
      <c r="B19" s="204">
        <v>31</v>
      </c>
      <c r="C19" s="104">
        <v>83</v>
      </c>
      <c r="D19" s="89">
        <f t="shared" si="1"/>
        <v>0.73594608973222198</v>
      </c>
      <c r="E19" s="75">
        <v>26</v>
      </c>
      <c r="F19" s="5">
        <v>49</v>
      </c>
      <c r="G19" s="89">
        <f t="shared" si="2"/>
        <v>0.362774857481306</v>
      </c>
      <c r="H19" s="75">
        <v>6</v>
      </c>
      <c r="I19" s="5">
        <v>70</v>
      </c>
      <c r="J19" s="209">
        <f t="shared" si="3"/>
        <v>0.48309178743961351</v>
      </c>
      <c r="K19" s="152">
        <f t="shared" si="4"/>
        <v>119.23076923076923</v>
      </c>
      <c r="L19" s="156">
        <f t="shared" si="5"/>
        <v>169.38775510204081</v>
      </c>
      <c r="M19" s="90">
        <f t="shared" si="6"/>
        <v>516.66666666666674</v>
      </c>
      <c r="N19" s="91">
        <f t="shared" si="7"/>
        <v>118.57142857142857</v>
      </c>
      <c r="O19" s="157">
        <f t="shared" si="9"/>
        <v>433.33333333333331</v>
      </c>
      <c r="P19" s="156">
        <f t="shared" si="10"/>
        <v>70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x14ac:dyDescent="0.25">
      <c r="A20" s="201" t="s">
        <v>43</v>
      </c>
      <c r="B20" s="204">
        <v>20</v>
      </c>
      <c r="C20" s="104">
        <v>58</v>
      </c>
      <c r="D20" s="89">
        <f t="shared" si="1"/>
        <v>0.51427558077673341</v>
      </c>
      <c r="E20" s="75">
        <v>49</v>
      </c>
      <c r="F20" s="5">
        <v>186</v>
      </c>
      <c r="G20" s="89">
        <f t="shared" si="2"/>
        <v>1.3770637447249574</v>
      </c>
      <c r="H20" s="75">
        <v>38</v>
      </c>
      <c r="I20" s="5">
        <v>130</v>
      </c>
      <c r="J20" s="209">
        <f t="shared" si="3"/>
        <v>0.89717046238785358</v>
      </c>
      <c r="K20" s="152">
        <f t="shared" si="4"/>
        <v>40.816326530612244</v>
      </c>
      <c r="L20" s="156">
        <f t="shared" si="5"/>
        <v>31.182795698924732</v>
      </c>
      <c r="M20" s="90">
        <f t="shared" si="6"/>
        <v>52.631578947368418</v>
      </c>
      <c r="N20" s="91">
        <f t="shared" si="7"/>
        <v>44.61538461538462</v>
      </c>
      <c r="O20" s="157">
        <f t="shared" si="9"/>
        <v>128.94736842105263</v>
      </c>
      <c r="P20" s="156">
        <f t="shared" si="10"/>
        <v>143.07692307692307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ht="17.25" customHeight="1" x14ac:dyDescent="0.25">
      <c r="A21" s="201" t="s">
        <v>62</v>
      </c>
      <c r="B21" s="75">
        <v>12</v>
      </c>
      <c r="C21" s="5">
        <v>57</v>
      </c>
      <c r="D21" s="89">
        <f t="shared" si="1"/>
        <v>0.5054087604185139</v>
      </c>
      <c r="E21" s="75">
        <v>5</v>
      </c>
      <c r="F21" s="5">
        <v>15</v>
      </c>
      <c r="G21" s="89">
        <f t="shared" si="2"/>
        <v>0.1110535278003998</v>
      </c>
      <c r="H21" s="75">
        <v>0</v>
      </c>
      <c r="I21" s="5">
        <v>0</v>
      </c>
      <c r="J21" s="209">
        <f t="shared" si="3"/>
        <v>0</v>
      </c>
      <c r="K21" s="152">
        <f t="shared" si="4"/>
        <v>240</v>
      </c>
      <c r="L21" s="156">
        <f t="shared" si="5"/>
        <v>380</v>
      </c>
      <c r="M21" s="90" t="str">
        <f t="shared" si="6"/>
        <v xml:space="preserve"> </v>
      </c>
      <c r="N21" s="91" t="str">
        <f t="shared" si="7"/>
        <v xml:space="preserve"> </v>
      </c>
      <c r="O21" s="157" t="str">
        <f t="shared" si="9"/>
        <v xml:space="preserve"> </v>
      </c>
      <c r="P21" s="156" t="str">
        <f t="shared" si="10"/>
        <v xml:space="preserve"> 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x14ac:dyDescent="0.25">
      <c r="A22" s="201" t="s">
        <v>45</v>
      </c>
      <c r="B22" s="204">
        <v>9</v>
      </c>
      <c r="C22" s="104">
        <v>57</v>
      </c>
      <c r="D22" s="89">
        <f t="shared" si="1"/>
        <v>0.5054087604185139</v>
      </c>
      <c r="E22" s="75">
        <v>15</v>
      </c>
      <c r="F22" s="5">
        <v>70</v>
      </c>
      <c r="G22" s="89">
        <f t="shared" si="2"/>
        <v>0.51824979640186564</v>
      </c>
      <c r="H22" s="75">
        <v>20</v>
      </c>
      <c r="I22" s="5">
        <v>63</v>
      </c>
      <c r="J22" s="209">
        <f t="shared" si="3"/>
        <v>0.43478260869565216</v>
      </c>
      <c r="K22" s="152">
        <f t="shared" si="4"/>
        <v>60</v>
      </c>
      <c r="L22" s="156">
        <f t="shared" si="5"/>
        <v>81.428571428571431</v>
      </c>
      <c r="M22" s="90">
        <f t="shared" si="6"/>
        <v>45</v>
      </c>
      <c r="N22" s="91">
        <f t="shared" si="7"/>
        <v>90.476190476190482</v>
      </c>
      <c r="O22" s="157">
        <f t="shared" si="9"/>
        <v>75</v>
      </c>
      <c r="P22" s="156">
        <f t="shared" si="10"/>
        <v>111.11111111111111</v>
      </c>
      <c r="Q22" s="100"/>
      <c r="R22" s="158"/>
      <c r="S22" s="158"/>
      <c r="T22" s="158"/>
      <c r="U22" s="158"/>
      <c r="V22" s="158"/>
      <c r="W22" s="158"/>
      <c r="X22" s="158"/>
      <c r="Y22" s="158"/>
      <c r="Z22" s="158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x14ac:dyDescent="0.25">
      <c r="A23" s="201" t="s">
        <v>58</v>
      </c>
      <c r="B23" s="204">
        <v>23</v>
      </c>
      <c r="C23" s="104">
        <v>56</v>
      </c>
      <c r="D23" s="89">
        <f t="shared" si="1"/>
        <v>0.49654194006029434</v>
      </c>
      <c r="E23" s="75">
        <v>4</v>
      </c>
      <c r="F23" s="5">
        <v>13</v>
      </c>
      <c r="G23" s="89">
        <f t="shared" si="2"/>
        <v>9.6246390760346495E-2</v>
      </c>
      <c r="H23" s="75">
        <v>2</v>
      </c>
      <c r="I23" s="5">
        <v>10</v>
      </c>
      <c r="J23" s="209">
        <f t="shared" si="3"/>
        <v>6.901311249137336E-2</v>
      </c>
      <c r="K23" s="152">
        <f t="shared" si="4"/>
        <v>575</v>
      </c>
      <c r="L23" s="156">
        <f t="shared" si="5"/>
        <v>430.76923076923077</v>
      </c>
      <c r="M23" s="90">
        <f t="shared" si="6"/>
        <v>1150</v>
      </c>
      <c r="N23" s="91">
        <f t="shared" si="7"/>
        <v>560</v>
      </c>
      <c r="O23" s="157">
        <f t="shared" si="9"/>
        <v>200</v>
      </c>
      <c r="P23" s="156">
        <f t="shared" si="10"/>
        <v>130</v>
      </c>
      <c r="Q23" s="100"/>
      <c r="R23" s="159"/>
      <c r="S23" s="160"/>
      <c r="T23" s="160"/>
      <c r="U23" s="161"/>
      <c r="V23" s="160"/>
      <c r="W23" s="160"/>
      <c r="X23" s="161"/>
      <c r="Y23" s="162"/>
      <c r="Z23" s="162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x14ac:dyDescent="0.25">
      <c r="A24" s="201" t="s">
        <v>105</v>
      </c>
      <c r="B24" s="204">
        <v>13</v>
      </c>
      <c r="C24" s="104">
        <v>51</v>
      </c>
      <c r="D24" s="89">
        <f t="shared" si="1"/>
        <v>0.45220783826919664</v>
      </c>
      <c r="E24" s="75">
        <v>4</v>
      </c>
      <c r="F24" s="5">
        <v>97</v>
      </c>
      <c r="G24" s="89">
        <f t="shared" si="2"/>
        <v>0.71814614644258534</v>
      </c>
      <c r="H24" s="75">
        <v>12</v>
      </c>
      <c r="I24" s="5">
        <v>55</v>
      </c>
      <c r="J24" s="209">
        <f t="shared" si="3"/>
        <v>0.37957211870255347</v>
      </c>
      <c r="K24" s="152">
        <f t="shared" si="4"/>
        <v>325</v>
      </c>
      <c r="L24" s="156">
        <f t="shared" si="5"/>
        <v>52.577319587628871</v>
      </c>
      <c r="M24" s="90">
        <f t="shared" si="6"/>
        <v>108.33333333333333</v>
      </c>
      <c r="N24" s="91">
        <f t="shared" si="7"/>
        <v>92.72727272727272</v>
      </c>
      <c r="O24" s="157">
        <f t="shared" si="9"/>
        <v>33.333333333333329</v>
      </c>
      <c r="P24" s="156">
        <f t="shared" si="10"/>
        <v>176.36363636363637</v>
      </c>
      <c r="Q24" s="100"/>
      <c r="R24" s="159"/>
      <c r="S24" s="160"/>
      <c r="T24" s="160"/>
      <c r="U24" s="161"/>
      <c r="V24" s="160"/>
      <c r="W24" s="160"/>
      <c r="X24" s="161"/>
      <c r="Y24" s="162"/>
      <c r="Z24" s="162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x14ac:dyDescent="0.25">
      <c r="A25" s="201" t="s">
        <v>83</v>
      </c>
      <c r="B25" s="204">
        <v>8</v>
      </c>
      <c r="C25" s="104">
        <v>50</v>
      </c>
      <c r="D25" s="89">
        <f t="shared" si="1"/>
        <v>0.44334101791097708</v>
      </c>
      <c r="E25" s="75">
        <v>0</v>
      </c>
      <c r="F25" s="5">
        <v>0</v>
      </c>
      <c r="G25" s="89">
        <f t="shared" si="2"/>
        <v>0</v>
      </c>
      <c r="H25" s="75">
        <v>1</v>
      </c>
      <c r="I25" s="5">
        <v>2</v>
      </c>
      <c r="J25" s="209">
        <f t="shared" si="3"/>
        <v>1.3802622498274674E-2</v>
      </c>
      <c r="K25" s="152" t="str">
        <f t="shared" si="4"/>
        <v xml:space="preserve"> </v>
      </c>
      <c r="L25" s="156" t="str">
        <f t="shared" si="5"/>
        <v xml:space="preserve"> </v>
      </c>
      <c r="M25" s="90">
        <f t="shared" si="6"/>
        <v>800</v>
      </c>
      <c r="N25" s="91">
        <f t="shared" si="7"/>
        <v>2500</v>
      </c>
      <c r="O25" s="157" t="str">
        <f t="shared" si="9"/>
        <v xml:space="preserve"> </v>
      </c>
      <c r="P25" s="156" t="str">
        <f t="shared" si="10"/>
        <v xml:space="preserve"> </v>
      </c>
      <c r="Q25" s="100"/>
      <c r="R25" s="159"/>
      <c r="S25" s="160"/>
      <c r="T25" s="160"/>
      <c r="U25" s="161"/>
      <c r="V25" s="160"/>
      <c r="W25" s="160"/>
      <c r="X25" s="161"/>
      <c r="Y25" s="162"/>
      <c r="Z25" s="162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x14ac:dyDescent="0.25">
      <c r="A26" s="201" t="s">
        <v>85</v>
      </c>
      <c r="B26" s="204">
        <v>0</v>
      </c>
      <c r="C26" s="104">
        <v>49</v>
      </c>
      <c r="D26" s="89">
        <f t="shared" si="1"/>
        <v>0.43447419755275757</v>
      </c>
      <c r="E26" s="75">
        <v>0</v>
      </c>
      <c r="F26" s="5">
        <v>0</v>
      </c>
      <c r="G26" s="89">
        <f t="shared" si="2"/>
        <v>0</v>
      </c>
      <c r="H26" s="75">
        <v>0</v>
      </c>
      <c r="I26" s="5">
        <v>0</v>
      </c>
      <c r="J26" s="209">
        <f t="shared" si="3"/>
        <v>0</v>
      </c>
      <c r="K26" s="152" t="str">
        <f t="shared" si="4"/>
        <v xml:space="preserve"> </v>
      </c>
      <c r="L26" s="156" t="str">
        <f t="shared" si="5"/>
        <v xml:space="preserve"> </v>
      </c>
      <c r="M26" s="90" t="str">
        <f t="shared" si="6"/>
        <v xml:space="preserve"> </v>
      </c>
      <c r="N26" s="91" t="str">
        <f t="shared" si="7"/>
        <v xml:space="preserve"> </v>
      </c>
      <c r="O26" s="157" t="str">
        <f t="shared" si="9"/>
        <v xml:space="preserve"> </v>
      </c>
      <c r="P26" s="156" t="str">
        <f t="shared" si="10"/>
        <v xml:space="preserve"> </v>
      </c>
      <c r="Q26" s="100"/>
      <c r="R26" s="159"/>
      <c r="S26" s="160"/>
      <c r="T26" s="160"/>
      <c r="U26" s="161"/>
      <c r="V26" s="160"/>
      <c r="W26" s="160"/>
      <c r="X26" s="161"/>
      <c r="Y26" s="162"/>
      <c r="Z26" s="162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</row>
    <row r="27" spans="1:44" x14ac:dyDescent="0.25">
      <c r="A27" s="201" t="s">
        <v>71</v>
      </c>
      <c r="B27" s="204">
        <v>8</v>
      </c>
      <c r="C27" s="104">
        <v>46</v>
      </c>
      <c r="D27" s="89">
        <f t="shared" si="1"/>
        <v>0.40787373647809899</v>
      </c>
      <c r="E27" s="75">
        <v>3</v>
      </c>
      <c r="F27" s="5">
        <v>14</v>
      </c>
      <c r="G27" s="89">
        <f t="shared" si="2"/>
        <v>0.10364995928037314</v>
      </c>
      <c r="H27" s="75">
        <v>0</v>
      </c>
      <c r="I27" s="5">
        <v>0</v>
      </c>
      <c r="J27" s="209">
        <f t="shared" si="3"/>
        <v>0</v>
      </c>
      <c r="K27" s="152">
        <f t="shared" si="4"/>
        <v>266.66666666666663</v>
      </c>
      <c r="L27" s="156">
        <f t="shared" si="5"/>
        <v>328.57142857142856</v>
      </c>
      <c r="M27" s="90" t="str">
        <f t="shared" si="6"/>
        <v xml:space="preserve"> </v>
      </c>
      <c r="N27" s="91" t="str">
        <f t="shared" si="7"/>
        <v xml:space="preserve"> </v>
      </c>
      <c r="O27" s="157" t="str">
        <f t="shared" si="9"/>
        <v xml:space="preserve"> </v>
      </c>
      <c r="P27" s="156" t="str">
        <f t="shared" si="10"/>
        <v xml:space="preserve"> </v>
      </c>
      <c r="Q27" s="100"/>
      <c r="R27" s="159"/>
      <c r="S27" s="160"/>
      <c r="T27" s="160"/>
      <c r="U27" s="161"/>
      <c r="V27" s="160"/>
      <c r="W27" s="160"/>
      <c r="X27" s="161"/>
      <c r="Y27" s="162"/>
      <c r="Z27" s="16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x14ac:dyDescent="0.25">
      <c r="A28" s="201" t="s">
        <v>40</v>
      </c>
      <c r="B28" s="75">
        <v>9</v>
      </c>
      <c r="C28" s="5">
        <v>44</v>
      </c>
      <c r="D28" s="89">
        <f t="shared" si="1"/>
        <v>0.39014009576165987</v>
      </c>
      <c r="E28" s="75">
        <v>3</v>
      </c>
      <c r="F28" s="5">
        <v>14</v>
      </c>
      <c r="G28" s="89">
        <f t="shared" si="2"/>
        <v>0.10364995928037314</v>
      </c>
      <c r="H28" s="75">
        <v>18</v>
      </c>
      <c r="I28" s="5">
        <v>203</v>
      </c>
      <c r="J28" s="209">
        <f t="shared" si="3"/>
        <v>1.4009661835748792</v>
      </c>
      <c r="K28" s="152">
        <f t="shared" si="4"/>
        <v>300</v>
      </c>
      <c r="L28" s="156">
        <f t="shared" si="5"/>
        <v>314.28571428571428</v>
      </c>
      <c r="M28" s="90">
        <f t="shared" si="6"/>
        <v>50</v>
      </c>
      <c r="N28" s="91">
        <f t="shared" si="7"/>
        <v>21.674876847290641</v>
      </c>
      <c r="O28" s="157">
        <f t="shared" si="9"/>
        <v>16.666666666666664</v>
      </c>
      <c r="P28" s="156">
        <f t="shared" si="10"/>
        <v>6.8965517241379306</v>
      </c>
      <c r="Q28" s="100"/>
      <c r="R28" s="159"/>
      <c r="S28" s="160"/>
      <c r="T28" s="160"/>
      <c r="U28" s="161"/>
      <c r="V28" s="160"/>
      <c r="W28" s="160"/>
      <c r="X28" s="161"/>
      <c r="Y28" s="162"/>
      <c r="Z28" s="162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x14ac:dyDescent="0.25">
      <c r="A29" s="201" t="s">
        <v>38</v>
      </c>
      <c r="B29" s="75">
        <v>12</v>
      </c>
      <c r="C29" s="5">
        <v>37</v>
      </c>
      <c r="D29" s="89">
        <f t="shared" si="1"/>
        <v>0.32807235325412309</v>
      </c>
      <c r="E29" s="75">
        <v>32</v>
      </c>
      <c r="F29" s="5">
        <v>125</v>
      </c>
      <c r="G29" s="89">
        <f t="shared" si="2"/>
        <v>0.9254460650033316</v>
      </c>
      <c r="H29" s="75">
        <v>24</v>
      </c>
      <c r="I29" s="5">
        <v>139</v>
      </c>
      <c r="J29" s="209">
        <f t="shared" si="3"/>
        <v>0.95928226363008962</v>
      </c>
      <c r="K29" s="152">
        <f t="shared" si="4"/>
        <v>37.5</v>
      </c>
      <c r="L29" s="156">
        <f t="shared" si="5"/>
        <v>29.599999999999998</v>
      </c>
      <c r="M29" s="90">
        <f t="shared" si="6"/>
        <v>50</v>
      </c>
      <c r="N29" s="91">
        <f t="shared" si="7"/>
        <v>26.618705035971225</v>
      </c>
      <c r="O29" s="157">
        <f t="shared" si="9"/>
        <v>133.33333333333331</v>
      </c>
      <c r="P29" s="156">
        <f t="shared" si="10"/>
        <v>89.928057553956833</v>
      </c>
      <c r="Q29" s="100"/>
      <c r="R29" s="159"/>
      <c r="S29" s="160"/>
      <c r="T29" s="160"/>
      <c r="U29" s="161"/>
      <c r="V29" s="160"/>
      <c r="W29" s="160"/>
      <c r="X29" s="161"/>
      <c r="Y29" s="162"/>
      <c r="Z29" s="162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x14ac:dyDescent="0.25">
      <c r="A30" s="201" t="s">
        <v>46</v>
      </c>
      <c r="B30" s="75">
        <v>3</v>
      </c>
      <c r="C30" s="5">
        <v>36</v>
      </c>
      <c r="D30" s="89">
        <f t="shared" si="1"/>
        <v>0.31920553289590353</v>
      </c>
      <c r="E30" s="75">
        <v>6</v>
      </c>
      <c r="F30" s="5">
        <v>161</v>
      </c>
      <c r="G30" s="89">
        <f t="shared" si="2"/>
        <v>1.1919745317242911</v>
      </c>
      <c r="H30" s="75">
        <v>2</v>
      </c>
      <c r="I30" s="5">
        <v>4</v>
      </c>
      <c r="J30" s="209">
        <f t="shared" si="3"/>
        <v>2.7605244996549348E-2</v>
      </c>
      <c r="K30" s="152">
        <f t="shared" si="4"/>
        <v>50</v>
      </c>
      <c r="L30" s="156">
        <f t="shared" si="5"/>
        <v>22.36024844720497</v>
      </c>
      <c r="M30" s="90">
        <f t="shared" si="6"/>
        <v>150</v>
      </c>
      <c r="N30" s="91">
        <f t="shared" si="7"/>
        <v>900</v>
      </c>
      <c r="O30" s="157">
        <f t="shared" si="9"/>
        <v>300</v>
      </c>
      <c r="P30" s="156">
        <f t="shared" si="10"/>
        <v>4025</v>
      </c>
      <c r="Q30" s="100"/>
      <c r="R30" s="159"/>
      <c r="S30" s="160"/>
      <c r="T30" s="160"/>
      <c r="U30" s="161"/>
      <c r="V30" s="160"/>
      <c r="W30" s="160"/>
      <c r="X30" s="161"/>
      <c r="Y30" s="162"/>
      <c r="Z30" s="162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x14ac:dyDescent="0.25">
      <c r="A31" s="201" t="s">
        <v>50</v>
      </c>
      <c r="B31" s="75">
        <v>11</v>
      </c>
      <c r="C31" s="5">
        <v>36</v>
      </c>
      <c r="D31" s="89">
        <f t="shared" si="1"/>
        <v>0.31920553289590353</v>
      </c>
      <c r="E31" s="75">
        <v>12</v>
      </c>
      <c r="F31" s="5">
        <v>42</v>
      </c>
      <c r="G31" s="89">
        <f t="shared" si="2"/>
        <v>0.31094987784111938</v>
      </c>
      <c r="H31" s="75">
        <v>8</v>
      </c>
      <c r="I31" s="5">
        <v>20</v>
      </c>
      <c r="J31" s="209">
        <f t="shared" si="3"/>
        <v>0.13802622498274672</v>
      </c>
      <c r="K31" s="152">
        <f t="shared" si="4"/>
        <v>91.666666666666657</v>
      </c>
      <c r="L31" s="156">
        <f t="shared" si="5"/>
        <v>85.714285714285708</v>
      </c>
      <c r="M31" s="90">
        <f t="shared" si="6"/>
        <v>137.5</v>
      </c>
      <c r="N31" s="91">
        <f t="shared" si="7"/>
        <v>180</v>
      </c>
      <c r="O31" s="157">
        <f t="shared" si="9"/>
        <v>150</v>
      </c>
      <c r="P31" s="156">
        <f t="shared" si="10"/>
        <v>210</v>
      </c>
      <c r="Q31" s="100"/>
      <c r="R31" s="159"/>
      <c r="S31" s="160"/>
      <c r="T31" s="160"/>
      <c r="U31" s="161"/>
      <c r="V31" s="160"/>
      <c r="W31" s="160"/>
      <c r="X31" s="161"/>
      <c r="Y31" s="162"/>
      <c r="Z31" s="162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x14ac:dyDescent="0.25">
      <c r="A32" s="201" t="s">
        <v>64</v>
      </c>
      <c r="B32" s="75">
        <v>6</v>
      </c>
      <c r="C32" s="5">
        <v>34</v>
      </c>
      <c r="D32" s="89">
        <f t="shared" si="1"/>
        <v>0.30147189217946446</v>
      </c>
      <c r="E32" s="75">
        <v>1</v>
      </c>
      <c r="F32" s="5">
        <v>10</v>
      </c>
      <c r="G32" s="89">
        <f t="shared" si="2"/>
        <v>7.4035685200266529E-2</v>
      </c>
      <c r="H32" s="75">
        <v>7</v>
      </c>
      <c r="I32" s="5">
        <v>20</v>
      </c>
      <c r="J32" s="209">
        <f t="shared" si="3"/>
        <v>0.13802622498274672</v>
      </c>
      <c r="K32" s="152">
        <f t="shared" si="4"/>
        <v>600</v>
      </c>
      <c r="L32" s="156">
        <f t="shared" si="5"/>
        <v>340</v>
      </c>
      <c r="M32" s="90">
        <f t="shared" si="6"/>
        <v>85.714285714285708</v>
      </c>
      <c r="N32" s="91">
        <f t="shared" si="7"/>
        <v>170</v>
      </c>
      <c r="O32" s="157">
        <f t="shared" si="9"/>
        <v>14.285714285714285</v>
      </c>
      <c r="P32" s="156">
        <f t="shared" si="10"/>
        <v>50</v>
      </c>
      <c r="Q32" s="100"/>
      <c r="R32" s="159"/>
      <c r="S32" s="160"/>
      <c r="T32" s="160"/>
      <c r="U32" s="161"/>
      <c r="V32" s="160"/>
      <c r="W32" s="160"/>
      <c r="X32" s="161"/>
      <c r="Y32" s="162"/>
      <c r="Z32" s="162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x14ac:dyDescent="0.25">
      <c r="A33" s="201" t="s">
        <v>82</v>
      </c>
      <c r="B33" s="75">
        <v>12</v>
      </c>
      <c r="C33" s="5">
        <v>32</v>
      </c>
      <c r="D33" s="89">
        <f t="shared" si="1"/>
        <v>0.28373825146302534</v>
      </c>
      <c r="E33" s="75">
        <v>2</v>
      </c>
      <c r="F33" s="5">
        <v>20</v>
      </c>
      <c r="G33" s="89">
        <f t="shared" si="2"/>
        <v>0.14807137040053306</v>
      </c>
      <c r="H33" s="75">
        <v>2</v>
      </c>
      <c r="I33" s="5">
        <v>14</v>
      </c>
      <c r="J33" s="209">
        <f t="shared" si="3"/>
        <v>9.6618357487922704E-2</v>
      </c>
      <c r="K33" s="152">
        <f t="shared" si="4"/>
        <v>600</v>
      </c>
      <c r="L33" s="156">
        <f t="shared" si="5"/>
        <v>160</v>
      </c>
      <c r="M33" s="90">
        <f t="shared" si="6"/>
        <v>600</v>
      </c>
      <c r="N33" s="91">
        <f t="shared" si="7"/>
        <v>228.57142857142856</v>
      </c>
      <c r="O33" s="157">
        <f t="shared" si="9"/>
        <v>100</v>
      </c>
      <c r="P33" s="156">
        <f t="shared" si="10"/>
        <v>142.85714285714286</v>
      </c>
      <c r="Q33" s="100"/>
      <c r="R33" s="120"/>
      <c r="S33" s="163"/>
      <c r="T33" s="163"/>
      <c r="U33" s="164"/>
      <c r="V33" s="163"/>
      <c r="W33" s="163"/>
      <c r="X33" s="165"/>
      <c r="Y33" s="166"/>
      <c r="Z33" s="166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x14ac:dyDescent="0.25">
      <c r="A34" s="201" t="s">
        <v>61</v>
      </c>
      <c r="B34" s="75">
        <v>5</v>
      </c>
      <c r="C34" s="5">
        <v>27</v>
      </c>
      <c r="D34" s="89">
        <f t="shared" si="1"/>
        <v>0.23940414967192764</v>
      </c>
      <c r="E34" s="75">
        <v>0</v>
      </c>
      <c r="F34" s="5">
        <v>0</v>
      </c>
      <c r="G34" s="89">
        <f t="shared" si="2"/>
        <v>0</v>
      </c>
      <c r="H34" s="75">
        <v>0</v>
      </c>
      <c r="I34" s="5">
        <v>0</v>
      </c>
      <c r="J34" s="209">
        <f t="shared" si="3"/>
        <v>0</v>
      </c>
      <c r="K34" s="152" t="str">
        <f t="shared" si="4"/>
        <v xml:space="preserve"> </v>
      </c>
      <c r="L34" s="156" t="str">
        <f t="shared" si="5"/>
        <v xml:space="preserve"> </v>
      </c>
      <c r="M34" s="90" t="str">
        <f t="shared" si="6"/>
        <v xml:space="preserve"> </v>
      </c>
      <c r="N34" s="91" t="str">
        <f t="shared" si="7"/>
        <v xml:space="preserve"> </v>
      </c>
      <c r="O34" s="157" t="str">
        <f t="shared" si="9"/>
        <v xml:space="preserve"> </v>
      </c>
      <c r="P34" s="156" t="str">
        <f t="shared" si="10"/>
        <v xml:space="preserve"> </v>
      </c>
      <c r="Q34" s="100"/>
      <c r="R34" s="120"/>
      <c r="S34" s="167"/>
      <c r="T34" s="167"/>
      <c r="U34" s="168"/>
      <c r="V34" s="167"/>
      <c r="W34" s="167"/>
      <c r="X34" s="169"/>
      <c r="Y34" s="170"/>
      <c r="Z34" s="17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x14ac:dyDescent="0.25">
      <c r="A35" s="201" t="s">
        <v>63</v>
      </c>
      <c r="B35" s="75">
        <v>7</v>
      </c>
      <c r="C35" s="5">
        <v>26</v>
      </c>
      <c r="D35" s="89">
        <f t="shared" si="1"/>
        <v>0.2305373293137081</v>
      </c>
      <c r="E35" s="75">
        <v>7</v>
      </c>
      <c r="F35" s="5">
        <v>13</v>
      </c>
      <c r="G35" s="89">
        <f t="shared" si="2"/>
        <v>9.6246390760346495E-2</v>
      </c>
      <c r="H35" s="75">
        <v>5</v>
      </c>
      <c r="I35" s="5">
        <v>17</v>
      </c>
      <c r="J35" s="209">
        <f t="shared" si="3"/>
        <v>0.11732229123533472</v>
      </c>
      <c r="K35" s="152">
        <f t="shared" si="4"/>
        <v>100</v>
      </c>
      <c r="L35" s="156">
        <f t="shared" si="5"/>
        <v>200</v>
      </c>
      <c r="M35" s="90">
        <f t="shared" si="6"/>
        <v>140</v>
      </c>
      <c r="N35" s="91">
        <f t="shared" si="7"/>
        <v>152.94117647058823</v>
      </c>
      <c r="O35" s="157">
        <f t="shared" si="9"/>
        <v>140</v>
      </c>
      <c r="P35" s="156">
        <f t="shared" si="10"/>
        <v>76.470588235294116</v>
      </c>
      <c r="Q35" s="100"/>
      <c r="R35" s="120"/>
      <c r="S35" s="167"/>
      <c r="T35" s="167"/>
      <c r="U35" s="168"/>
      <c r="V35" s="167"/>
      <c r="W35" s="167"/>
      <c r="X35" s="169"/>
      <c r="Y35" s="170"/>
      <c r="Z35" s="17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</row>
    <row r="36" spans="1:44" x14ac:dyDescent="0.25">
      <c r="A36" s="201" t="s">
        <v>47</v>
      </c>
      <c r="B36" s="75">
        <v>9</v>
      </c>
      <c r="C36" s="5">
        <v>21</v>
      </c>
      <c r="D36" s="89">
        <f t="shared" si="1"/>
        <v>0.1862032275226104</v>
      </c>
      <c r="E36" s="75">
        <v>6</v>
      </c>
      <c r="F36" s="5">
        <v>48</v>
      </c>
      <c r="G36" s="89">
        <f t="shared" si="2"/>
        <v>0.35537128896127934</v>
      </c>
      <c r="H36" s="75">
        <v>0</v>
      </c>
      <c r="I36" s="5">
        <v>0</v>
      </c>
      <c r="J36" s="209">
        <f t="shared" si="3"/>
        <v>0</v>
      </c>
      <c r="K36" s="152">
        <f t="shared" si="4"/>
        <v>150</v>
      </c>
      <c r="L36" s="156">
        <f t="shared" si="5"/>
        <v>43.75</v>
      </c>
      <c r="M36" s="90" t="str">
        <f t="shared" si="6"/>
        <v xml:space="preserve"> </v>
      </c>
      <c r="N36" s="91" t="str">
        <f t="shared" si="7"/>
        <v xml:space="preserve"> </v>
      </c>
      <c r="O36" s="157" t="str">
        <f t="shared" si="9"/>
        <v xml:space="preserve"> </v>
      </c>
      <c r="P36" s="156" t="str">
        <f t="shared" si="10"/>
        <v xml:space="preserve"> </v>
      </c>
      <c r="Q36" s="100"/>
      <c r="R36" s="120"/>
      <c r="S36" s="167"/>
      <c r="T36" s="167"/>
      <c r="U36" s="168"/>
      <c r="V36" s="167"/>
      <c r="W36" s="167"/>
      <c r="X36" s="169"/>
      <c r="Y36" s="170"/>
      <c r="Z36" s="17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x14ac:dyDescent="0.25">
      <c r="A37" s="201" t="s">
        <v>48</v>
      </c>
      <c r="B37" s="75">
        <v>5</v>
      </c>
      <c r="C37" s="5">
        <v>16</v>
      </c>
      <c r="D37" s="89">
        <f t="shared" si="1"/>
        <v>0.14186912573151267</v>
      </c>
      <c r="E37" s="75">
        <v>11</v>
      </c>
      <c r="F37" s="5">
        <v>77</v>
      </c>
      <c r="G37" s="89">
        <f t="shared" si="2"/>
        <v>0.57007477604205226</v>
      </c>
      <c r="H37" s="75">
        <v>9</v>
      </c>
      <c r="I37" s="5">
        <v>156</v>
      </c>
      <c r="J37" s="209">
        <f t="shared" si="3"/>
        <v>1.0766045548654244</v>
      </c>
      <c r="K37" s="152">
        <f t="shared" si="4"/>
        <v>45.454545454545453</v>
      </c>
      <c r="L37" s="156">
        <f t="shared" si="5"/>
        <v>20.779220779220779</v>
      </c>
      <c r="M37" s="90">
        <f t="shared" si="6"/>
        <v>55.555555555555557</v>
      </c>
      <c r="N37" s="91">
        <f t="shared" si="7"/>
        <v>10.256410256410255</v>
      </c>
      <c r="O37" s="157">
        <f t="shared" si="9"/>
        <v>122.22222222222223</v>
      </c>
      <c r="P37" s="156">
        <f t="shared" si="10"/>
        <v>49.358974358974365</v>
      </c>
      <c r="Q37" s="100"/>
      <c r="R37" s="100"/>
      <c r="S37" s="121"/>
      <c r="T37" s="121"/>
      <c r="U37" s="171"/>
      <c r="V37" s="121"/>
      <c r="W37" s="121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x14ac:dyDescent="0.25">
      <c r="A38" s="201" t="s">
        <v>52</v>
      </c>
      <c r="B38" s="75">
        <v>3</v>
      </c>
      <c r="C38" s="5">
        <v>12</v>
      </c>
      <c r="D38" s="89">
        <f t="shared" ref="D38:D69" si="11">IF($C$83&lt;&gt;0,C38/$C$83*100,0)</f>
        <v>0.1064018442986345</v>
      </c>
      <c r="E38" s="75">
        <v>5</v>
      </c>
      <c r="F38" s="5">
        <v>8</v>
      </c>
      <c r="G38" s="89">
        <f t="shared" ref="G38:G69" si="12">IF($F$83&lt;&gt;0,F38/$F$83*100,0)</f>
        <v>5.9228548160213224E-2</v>
      </c>
      <c r="H38" s="75">
        <v>5</v>
      </c>
      <c r="I38" s="5">
        <v>14</v>
      </c>
      <c r="J38" s="209">
        <f t="shared" ref="J38:J69" si="13">IF($I$83&lt;&gt;0,I38/$I$83*100,0)</f>
        <v>9.6618357487922704E-2</v>
      </c>
      <c r="K38" s="152">
        <f t="shared" ref="K38:K69" si="14">IF(OR(B38&lt;&gt;0)*(E38&lt;&gt;0),B38/E38*100," ")</f>
        <v>60</v>
      </c>
      <c r="L38" s="156">
        <f t="shared" ref="L38:L69" si="15">IF(OR(C38&lt;&gt;0)*(F38&lt;&gt;0),C38/F38*100," ")</f>
        <v>150</v>
      </c>
      <c r="M38" s="90">
        <f t="shared" ref="M38:M69" si="16">IF(OR(B38&lt;&gt;0)*(H38&lt;&gt;0),B38/H38*100," ")</f>
        <v>60</v>
      </c>
      <c r="N38" s="91">
        <f t="shared" ref="N38:N69" si="17">IF(OR(C38&lt;&gt;0)*(I38&lt;&gt;0),C38/I38*100," ")</f>
        <v>85.714285714285708</v>
      </c>
      <c r="O38" s="157">
        <f t="shared" si="9"/>
        <v>100</v>
      </c>
      <c r="P38" s="156">
        <f t="shared" si="10"/>
        <v>57.142857142857139</v>
      </c>
      <c r="Q38" s="100"/>
      <c r="R38" s="100"/>
      <c r="S38" s="121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4" x14ac:dyDescent="0.25">
      <c r="A39" s="201" t="s">
        <v>98</v>
      </c>
      <c r="B39" s="75">
        <v>2</v>
      </c>
      <c r="C39" s="5">
        <v>10</v>
      </c>
      <c r="D39" s="89">
        <f t="shared" si="11"/>
        <v>8.8668203582195418E-2</v>
      </c>
      <c r="E39" s="75">
        <v>4</v>
      </c>
      <c r="F39" s="5">
        <v>12</v>
      </c>
      <c r="G39" s="89">
        <f t="shared" si="12"/>
        <v>8.8842822240319835E-2</v>
      </c>
      <c r="H39" s="75">
        <v>0</v>
      </c>
      <c r="I39" s="5">
        <v>0</v>
      </c>
      <c r="J39" s="209">
        <f t="shared" si="13"/>
        <v>0</v>
      </c>
      <c r="K39" s="152">
        <f t="shared" si="14"/>
        <v>50</v>
      </c>
      <c r="L39" s="156">
        <f t="shared" si="15"/>
        <v>83.333333333333343</v>
      </c>
      <c r="M39" s="90" t="str">
        <f t="shared" si="16"/>
        <v xml:space="preserve"> </v>
      </c>
      <c r="N39" s="91" t="str">
        <f t="shared" si="17"/>
        <v xml:space="preserve"> </v>
      </c>
      <c r="O39" s="157" t="str">
        <f t="shared" ref="O39:O70" si="18">IF(OR(E39&lt;&gt;0)*(H39&lt;&gt;0),E39/H39*100," ")</f>
        <v xml:space="preserve"> </v>
      </c>
      <c r="P39" s="156" t="str">
        <f t="shared" si="10"/>
        <v xml:space="preserve"> 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x14ac:dyDescent="0.25">
      <c r="A40" s="201" t="s">
        <v>101</v>
      </c>
      <c r="B40" s="75">
        <v>1</v>
      </c>
      <c r="C40" s="5">
        <v>7</v>
      </c>
      <c r="D40" s="89">
        <f t="shared" si="11"/>
        <v>6.2067742507536793E-2</v>
      </c>
      <c r="E40" s="75">
        <v>0</v>
      </c>
      <c r="F40" s="5">
        <v>0</v>
      </c>
      <c r="G40" s="89">
        <f t="shared" si="12"/>
        <v>0</v>
      </c>
      <c r="H40" s="75">
        <v>1</v>
      </c>
      <c r="I40" s="5">
        <v>1</v>
      </c>
      <c r="J40" s="209">
        <f t="shared" si="13"/>
        <v>6.9013112491373369E-3</v>
      </c>
      <c r="K40" s="152" t="str">
        <f t="shared" si="14"/>
        <v xml:space="preserve"> </v>
      </c>
      <c r="L40" s="156" t="str">
        <f t="shared" si="15"/>
        <v xml:space="preserve"> </v>
      </c>
      <c r="M40" s="90">
        <f t="shared" si="16"/>
        <v>100</v>
      </c>
      <c r="N40" s="91">
        <f t="shared" si="17"/>
        <v>700</v>
      </c>
      <c r="O40" s="157" t="str">
        <f t="shared" si="18"/>
        <v xml:space="preserve"> </v>
      </c>
      <c r="P40" s="156" t="str">
        <f t="shared" si="10"/>
        <v xml:space="preserve"> 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x14ac:dyDescent="0.25">
      <c r="A41" s="201" t="s">
        <v>57</v>
      </c>
      <c r="B41" s="75">
        <v>2</v>
      </c>
      <c r="C41" s="5">
        <v>6</v>
      </c>
      <c r="D41" s="89">
        <f t="shared" si="11"/>
        <v>5.3200922149317251E-2</v>
      </c>
      <c r="E41" s="75">
        <v>2</v>
      </c>
      <c r="F41" s="5">
        <v>2</v>
      </c>
      <c r="G41" s="89">
        <f t="shared" si="12"/>
        <v>1.4807137040053306E-2</v>
      </c>
      <c r="H41" s="75">
        <v>2</v>
      </c>
      <c r="I41" s="5">
        <v>34</v>
      </c>
      <c r="J41" s="209">
        <f t="shared" si="13"/>
        <v>0.23464458247066944</v>
      </c>
      <c r="K41" s="152">
        <f t="shared" si="14"/>
        <v>100</v>
      </c>
      <c r="L41" s="156">
        <f t="shared" si="15"/>
        <v>300</v>
      </c>
      <c r="M41" s="90">
        <f t="shared" si="16"/>
        <v>100</v>
      </c>
      <c r="N41" s="91">
        <f t="shared" si="17"/>
        <v>17.647058823529413</v>
      </c>
      <c r="O41" s="157">
        <f t="shared" si="18"/>
        <v>100</v>
      </c>
      <c r="P41" s="156">
        <f t="shared" si="10"/>
        <v>5.8823529411764701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x14ac:dyDescent="0.25">
      <c r="A42" s="201" t="s">
        <v>73</v>
      </c>
      <c r="B42" s="75">
        <v>0</v>
      </c>
      <c r="C42" s="5">
        <v>4</v>
      </c>
      <c r="D42" s="89">
        <f t="shared" si="11"/>
        <v>3.5467281432878167E-2</v>
      </c>
      <c r="E42" s="75">
        <v>0</v>
      </c>
      <c r="F42" s="5">
        <v>0</v>
      </c>
      <c r="G42" s="89">
        <f t="shared" si="12"/>
        <v>0</v>
      </c>
      <c r="H42" s="75">
        <v>1</v>
      </c>
      <c r="I42" s="5">
        <v>2</v>
      </c>
      <c r="J42" s="209">
        <f t="shared" si="13"/>
        <v>1.3802622498274674E-2</v>
      </c>
      <c r="K42" s="152" t="str">
        <f t="shared" si="14"/>
        <v xml:space="preserve"> </v>
      </c>
      <c r="L42" s="156" t="str">
        <f t="shared" si="15"/>
        <v xml:space="preserve"> </v>
      </c>
      <c r="M42" s="90" t="str">
        <f t="shared" si="16"/>
        <v xml:space="preserve"> </v>
      </c>
      <c r="N42" s="91">
        <f t="shared" si="17"/>
        <v>200</v>
      </c>
      <c r="O42" s="157" t="str">
        <f t="shared" si="18"/>
        <v xml:space="preserve"> </v>
      </c>
      <c r="P42" s="156" t="str">
        <f t="shared" si="10"/>
        <v xml:space="preserve"> 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</row>
    <row r="43" spans="1:44" x14ac:dyDescent="0.25">
      <c r="A43" s="201" t="s">
        <v>66</v>
      </c>
      <c r="B43" s="75">
        <v>1</v>
      </c>
      <c r="C43" s="5">
        <v>4</v>
      </c>
      <c r="D43" s="89">
        <f t="shared" si="11"/>
        <v>3.5467281432878167E-2</v>
      </c>
      <c r="E43" s="75">
        <v>0</v>
      </c>
      <c r="F43" s="5">
        <v>0</v>
      </c>
      <c r="G43" s="89">
        <f t="shared" si="12"/>
        <v>0</v>
      </c>
      <c r="H43" s="75">
        <v>0</v>
      </c>
      <c r="I43" s="5">
        <v>0</v>
      </c>
      <c r="J43" s="209">
        <f t="shared" si="13"/>
        <v>0</v>
      </c>
      <c r="K43" s="152" t="str">
        <f t="shared" si="14"/>
        <v xml:space="preserve"> </v>
      </c>
      <c r="L43" s="156" t="str">
        <f t="shared" si="15"/>
        <v xml:space="preserve"> </v>
      </c>
      <c r="M43" s="90" t="str">
        <f t="shared" si="16"/>
        <v xml:space="preserve"> </v>
      </c>
      <c r="N43" s="91" t="str">
        <f t="shared" si="17"/>
        <v xml:space="preserve"> </v>
      </c>
      <c r="O43" s="157" t="str">
        <f t="shared" si="18"/>
        <v xml:space="preserve"> </v>
      </c>
      <c r="P43" s="156" t="str">
        <f t="shared" si="10"/>
        <v xml:space="preserve"> </v>
      </c>
      <c r="Q43" s="100"/>
      <c r="R43" s="100"/>
      <c r="S43" s="151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</row>
    <row r="44" spans="1:44" x14ac:dyDescent="0.25">
      <c r="A44" s="202" t="s">
        <v>86</v>
      </c>
      <c r="B44" s="75">
        <v>3</v>
      </c>
      <c r="C44" s="5">
        <v>3</v>
      </c>
      <c r="D44" s="89">
        <f t="shared" si="11"/>
        <v>2.6600461074658625E-2</v>
      </c>
      <c r="E44" s="75">
        <v>6</v>
      </c>
      <c r="F44" s="5">
        <v>16</v>
      </c>
      <c r="G44" s="89">
        <f t="shared" si="12"/>
        <v>0.11845709632042645</v>
      </c>
      <c r="H44" s="75">
        <v>4</v>
      </c>
      <c r="I44" s="5">
        <v>4</v>
      </c>
      <c r="J44" s="209">
        <f t="shared" si="13"/>
        <v>2.7605244996549348E-2</v>
      </c>
      <c r="K44" s="152">
        <f t="shared" si="14"/>
        <v>50</v>
      </c>
      <c r="L44" s="156">
        <f t="shared" si="15"/>
        <v>18.75</v>
      </c>
      <c r="M44" s="90">
        <f t="shared" si="16"/>
        <v>75</v>
      </c>
      <c r="N44" s="91">
        <f t="shared" si="17"/>
        <v>75</v>
      </c>
      <c r="O44" s="157">
        <f t="shared" si="18"/>
        <v>150</v>
      </c>
      <c r="P44" s="156">
        <f t="shared" si="10"/>
        <v>400</v>
      </c>
      <c r="Q44" s="100"/>
      <c r="R44" s="100"/>
      <c r="S44" s="151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</row>
    <row r="45" spans="1:44" x14ac:dyDescent="0.25">
      <c r="A45" s="201" t="s">
        <v>55</v>
      </c>
      <c r="B45" s="75">
        <v>1</v>
      </c>
      <c r="C45" s="5">
        <v>3</v>
      </c>
      <c r="D45" s="89">
        <f t="shared" si="11"/>
        <v>2.6600461074658625E-2</v>
      </c>
      <c r="E45" s="75">
        <v>2</v>
      </c>
      <c r="F45" s="5">
        <v>25</v>
      </c>
      <c r="G45" s="89">
        <f t="shared" si="12"/>
        <v>0.18508921300066633</v>
      </c>
      <c r="H45" s="75">
        <v>2</v>
      </c>
      <c r="I45" s="5">
        <v>8</v>
      </c>
      <c r="J45" s="209">
        <f t="shared" si="13"/>
        <v>5.5210489993098695E-2</v>
      </c>
      <c r="K45" s="152">
        <f t="shared" si="14"/>
        <v>50</v>
      </c>
      <c r="L45" s="156">
        <f t="shared" si="15"/>
        <v>12</v>
      </c>
      <c r="M45" s="90">
        <f t="shared" si="16"/>
        <v>50</v>
      </c>
      <c r="N45" s="91">
        <f t="shared" si="17"/>
        <v>37.5</v>
      </c>
      <c r="O45" s="157">
        <f t="shared" si="18"/>
        <v>100</v>
      </c>
      <c r="P45" s="156">
        <f t="shared" si="10"/>
        <v>312.5</v>
      </c>
      <c r="Q45" s="100"/>
      <c r="R45" s="100"/>
      <c r="S45" s="151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</row>
    <row r="46" spans="1:44" x14ac:dyDescent="0.25">
      <c r="A46" s="201" t="s">
        <v>53</v>
      </c>
      <c r="B46" s="75">
        <v>1</v>
      </c>
      <c r="C46" s="5">
        <v>3</v>
      </c>
      <c r="D46" s="89">
        <f t="shared" si="11"/>
        <v>2.6600461074658625E-2</v>
      </c>
      <c r="E46" s="75">
        <v>0</v>
      </c>
      <c r="F46" s="5">
        <v>0</v>
      </c>
      <c r="G46" s="89">
        <f t="shared" si="12"/>
        <v>0</v>
      </c>
      <c r="H46" s="75">
        <v>26</v>
      </c>
      <c r="I46" s="5">
        <v>130</v>
      </c>
      <c r="J46" s="209">
        <f t="shared" si="13"/>
        <v>0.89717046238785358</v>
      </c>
      <c r="K46" s="152" t="str">
        <f t="shared" si="14"/>
        <v xml:space="preserve"> </v>
      </c>
      <c r="L46" s="156" t="str">
        <f t="shared" si="15"/>
        <v xml:space="preserve"> </v>
      </c>
      <c r="M46" s="90">
        <f t="shared" si="16"/>
        <v>3.8461538461538463</v>
      </c>
      <c r="N46" s="91">
        <f t="shared" si="17"/>
        <v>2.3076923076923079</v>
      </c>
      <c r="O46" s="157" t="str">
        <f t="shared" si="18"/>
        <v xml:space="preserve"> </v>
      </c>
      <c r="P46" s="156" t="str">
        <f t="shared" si="10"/>
        <v xml:space="preserve"> </v>
      </c>
      <c r="Q46" s="100"/>
      <c r="R46" s="100"/>
      <c r="S46" s="151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</row>
    <row r="47" spans="1:44" x14ac:dyDescent="0.25">
      <c r="A47" s="201" t="s">
        <v>72</v>
      </c>
      <c r="B47" s="75">
        <v>2</v>
      </c>
      <c r="C47" s="5">
        <v>2</v>
      </c>
      <c r="D47" s="89">
        <f t="shared" si="11"/>
        <v>1.7733640716439084E-2</v>
      </c>
      <c r="E47" s="75">
        <v>0</v>
      </c>
      <c r="F47" s="5">
        <v>0</v>
      </c>
      <c r="G47" s="89">
        <f t="shared" si="12"/>
        <v>0</v>
      </c>
      <c r="H47" s="75">
        <v>0</v>
      </c>
      <c r="I47" s="5">
        <v>0</v>
      </c>
      <c r="J47" s="209">
        <f t="shared" si="13"/>
        <v>0</v>
      </c>
      <c r="K47" s="152" t="str">
        <f t="shared" si="14"/>
        <v xml:space="preserve"> </v>
      </c>
      <c r="L47" s="156" t="str">
        <f t="shared" si="15"/>
        <v xml:space="preserve"> </v>
      </c>
      <c r="M47" s="90" t="str">
        <f t="shared" si="16"/>
        <v xml:space="preserve"> </v>
      </c>
      <c r="N47" s="91" t="str">
        <f t="shared" si="17"/>
        <v xml:space="preserve"> </v>
      </c>
      <c r="O47" s="157" t="str">
        <f t="shared" si="18"/>
        <v xml:space="preserve"> </v>
      </c>
      <c r="P47" s="156" t="str">
        <f t="shared" si="10"/>
        <v xml:space="preserve"> </v>
      </c>
      <c r="Q47" s="100"/>
      <c r="R47" s="100"/>
      <c r="S47" s="15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</row>
    <row r="48" spans="1:44" x14ac:dyDescent="0.25">
      <c r="A48" s="201" t="s">
        <v>94</v>
      </c>
      <c r="B48" s="75">
        <v>2</v>
      </c>
      <c r="C48" s="5">
        <v>2</v>
      </c>
      <c r="D48" s="89">
        <f t="shared" si="11"/>
        <v>1.7733640716439084E-2</v>
      </c>
      <c r="E48" s="75">
        <v>1</v>
      </c>
      <c r="F48" s="5">
        <v>4</v>
      </c>
      <c r="G48" s="89">
        <f t="shared" si="12"/>
        <v>2.9614274080106612E-2</v>
      </c>
      <c r="H48" s="75">
        <v>0</v>
      </c>
      <c r="I48" s="5">
        <v>0</v>
      </c>
      <c r="J48" s="209">
        <f t="shared" si="13"/>
        <v>0</v>
      </c>
      <c r="K48" s="152">
        <f t="shared" si="14"/>
        <v>200</v>
      </c>
      <c r="L48" s="156">
        <f t="shared" si="15"/>
        <v>50</v>
      </c>
      <c r="M48" s="90" t="str">
        <f t="shared" si="16"/>
        <v xml:space="preserve"> </v>
      </c>
      <c r="N48" s="91" t="str">
        <f t="shared" si="17"/>
        <v xml:space="preserve"> </v>
      </c>
      <c r="O48" s="157" t="str">
        <f t="shared" si="18"/>
        <v xml:space="preserve"> </v>
      </c>
      <c r="P48" s="156" t="str">
        <f t="shared" si="10"/>
        <v xml:space="preserve"> </v>
      </c>
      <c r="Q48" s="100"/>
      <c r="R48" s="100"/>
      <c r="S48" s="151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</row>
    <row r="49" spans="1:44" ht="17.25" customHeight="1" x14ac:dyDescent="0.25">
      <c r="A49" s="201" t="s">
        <v>79</v>
      </c>
      <c r="B49" s="75">
        <v>1</v>
      </c>
      <c r="C49" s="5">
        <v>1</v>
      </c>
      <c r="D49" s="89">
        <f t="shared" si="11"/>
        <v>8.8668203582195418E-3</v>
      </c>
      <c r="E49" s="75">
        <v>0</v>
      </c>
      <c r="F49" s="5">
        <v>0</v>
      </c>
      <c r="G49" s="89">
        <f t="shared" si="12"/>
        <v>0</v>
      </c>
      <c r="H49" s="75">
        <v>2</v>
      </c>
      <c r="I49" s="5">
        <v>2</v>
      </c>
      <c r="J49" s="209">
        <f t="shared" si="13"/>
        <v>1.3802622498274674E-2</v>
      </c>
      <c r="K49" s="152" t="str">
        <f t="shared" si="14"/>
        <v xml:space="preserve"> </v>
      </c>
      <c r="L49" s="156" t="str">
        <f t="shared" si="15"/>
        <v xml:space="preserve"> </v>
      </c>
      <c r="M49" s="90">
        <f t="shared" si="16"/>
        <v>50</v>
      </c>
      <c r="N49" s="91">
        <f t="shared" si="17"/>
        <v>50</v>
      </c>
      <c r="O49" s="157" t="str">
        <f t="shared" si="18"/>
        <v xml:space="preserve"> </v>
      </c>
      <c r="P49" s="156" t="str">
        <f t="shared" si="10"/>
        <v xml:space="preserve"> </v>
      </c>
      <c r="Q49" s="100"/>
      <c r="R49" s="100"/>
      <c r="S49" s="151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</row>
    <row r="50" spans="1:44" x14ac:dyDescent="0.25">
      <c r="A50" s="201" t="s">
        <v>75</v>
      </c>
      <c r="B50" s="75">
        <v>1</v>
      </c>
      <c r="C50" s="5">
        <v>1</v>
      </c>
      <c r="D50" s="89">
        <f t="shared" si="11"/>
        <v>8.8668203582195418E-3</v>
      </c>
      <c r="E50" s="75">
        <v>0</v>
      </c>
      <c r="F50" s="5">
        <v>0</v>
      </c>
      <c r="G50" s="89">
        <f t="shared" si="12"/>
        <v>0</v>
      </c>
      <c r="H50" s="75">
        <v>0</v>
      </c>
      <c r="I50" s="5">
        <v>0</v>
      </c>
      <c r="J50" s="209">
        <f t="shared" si="13"/>
        <v>0</v>
      </c>
      <c r="K50" s="152" t="str">
        <f t="shared" si="14"/>
        <v xml:space="preserve"> </v>
      </c>
      <c r="L50" s="156" t="str">
        <f t="shared" si="15"/>
        <v xml:space="preserve"> </v>
      </c>
      <c r="M50" s="90" t="str">
        <f t="shared" si="16"/>
        <v xml:space="preserve"> </v>
      </c>
      <c r="N50" s="91" t="str">
        <f t="shared" si="17"/>
        <v xml:space="preserve"> </v>
      </c>
      <c r="O50" s="157" t="str">
        <f t="shared" si="18"/>
        <v xml:space="preserve"> </v>
      </c>
      <c r="P50" s="156" t="str">
        <f t="shared" si="10"/>
        <v xml:space="preserve"> </v>
      </c>
      <c r="Q50" s="100"/>
      <c r="R50" s="100"/>
      <c r="S50" s="151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</row>
    <row r="51" spans="1:44" x14ac:dyDescent="0.25">
      <c r="A51" s="201" t="s">
        <v>97</v>
      </c>
      <c r="B51" s="75">
        <v>1</v>
      </c>
      <c r="C51" s="5">
        <v>1</v>
      </c>
      <c r="D51" s="89">
        <f t="shared" si="11"/>
        <v>8.8668203582195418E-3</v>
      </c>
      <c r="E51" s="75">
        <v>0</v>
      </c>
      <c r="F51" s="5">
        <v>0</v>
      </c>
      <c r="G51" s="89">
        <f t="shared" si="12"/>
        <v>0</v>
      </c>
      <c r="H51" s="75">
        <v>0</v>
      </c>
      <c r="I51" s="5">
        <v>0</v>
      </c>
      <c r="J51" s="209">
        <f t="shared" si="13"/>
        <v>0</v>
      </c>
      <c r="K51" s="152" t="str">
        <f t="shared" si="14"/>
        <v xml:space="preserve"> </v>
      </c>
      <c r="L51" s="156" t="str">
        <f t="shared" si="15"/>
        <v xml:space="preserve"> </v>
      </c>
      <c r="M51" s="90" t="str">
        <f t="shared" si="16"/>
        <v xml:space="preserve"> </v>
      </c>
      <c r="N51" s="91" t="str">
        <f t="shared" si="17"/>
        <v xml:space="preserve"> </v>
      </c>
      <c r="O51" s="157" t="str">
        <f t="shared" si="18"/>
        <v xml:space="preserve"> </v>
      </c>
      <c r="P51" s="156" t="str">
        <f t="shared" si="10"/>
        <v xml:space="preserve"> </v>
      </c>
      <c r="Q51" s="100"/>
      <c r="R51" s="100"/>
      <c r="S51" s="151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</row>
    <row r="52" spans="1:44" x14ac:dyDescent="0.25">
      <c r="A52" s="201" t="s">
        <v>54</v>
      </c>
      <c r="B52" s="75">
        <v>0</v>
      </c>
      <c r="C52" s="5">
        <v>0</v>
      </c>
      <c r="D52" s="89">
        <f t="shared" si="11"/>
        <v>0</v>
      </c>
      <c r="E52" s="75">
        <v>2</v>
      </c>
      <c r="F52" s="5">
        <v>2</v>
      </c>
      <c r="G52" s="89">
        <f t="shared" si="12"/>
        <v>1.4807137040053306E-2</v>
      </c>
      <c r="H52" s="75">
        <v>2</v>
      </c>
      <c r="I52" s="5">
        <v>4</v>
      </c>
      <c r="J52" s="209">
        <f t="shared" si="13"/>
        <v>2.7605244996549348E-2</v>
      </c>
      <c r="K52" s="152" t="str">
        <f t="shared" si="14"/>
        <v xml:space="preserve"> </v>
      </c>
      <c r="L52" s="156" t="str">
        <f t="shared" si="15"/>
        <v xml:space="preserve"> </v>
      </c>
      <c r="M52" s="90" t="str">
        <f t="shared" si="16"/>
        <v xml:space="preserve"> </v>
      </c>
      <c r="N52" s="91" t="str">
        <f t="shared" si="17"/>
        <v xml:space="preserve"> </v>
      </c>
      <c r="O52" s="157">
        <f t="shared" si="18"/>
        <v>100</v>
      </c>
      <c r="P52" s="156">
        <f t="shared" si="10"/>
        <v>50</v>
      </c>
      <c r="Q52" s="100"/>
      <c r="R52" s="100"/>
      <c r="S52" s="151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</row>
    <row r="53" spans="1:44" x14ac:dyDescent="0.25">
      <c r="A53" s="201" t="s">
        <v>78</v>
      </c>
      <c r="B53" s="75">
        <v>0</v>
      </c>
      <c r="C53" s="5">
        <v>0</v>
      </c>
      <c r="D53" s="89">
        <f t="shared" si="11"/>
        <v>0</v>
      </c>
      <c r="E53" s="75">
        <v>0</v>
      </c>
      <c r="F53" s="5">
        <v>0</v>
      </c>
      <c r="G53" s="89">
        <f t="shared" si="12"/>
        <v>0</v>
      </c>
      <c r="H53" s="75">
        <v>0</v>
      </c>
      <c r="I53" s="5">
        <v>0</v>
      </c>
      <c r="J53" s="209">
        <f t="shared" si="13"/>
        <v>0</v>
      </c>
      <c r="K53" s="152" t="str">
        <f t="shared" si="14"/>
        <v xml:space="preserve"> </v>
      </c>
      <c r="L53" s="156" t="str">
        <f t="shared" si="15"/>
        <v xml:space="preserve"> </v>
      </c>
      <c r="M53" s="90" t="str">
        <f t="shared" si="16"/>
        <v xml:space="preserve"> </v>
      </c>
      <c r="N53" s="91" t="str">
        <f t="shared" si="17"/>
        <v xml:space="preserve"> </v>
      </c>
      <c r="O53" s="157" t="str">
        <f t="shared" si="18"/>
        <v xml:space="preserve"> </v>
      </c>
      <c r="P53" s="156" t="str">
        <f t="shared" si="10"/>
        <v xml:space="preserve"> </v>
      </c>
      <c r="Q53" s="100"/>
      <c r="R53" s="100"/>
      <c r="S53" s="12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</row>
    <row r="54" spans="1:44" ht="17.25" customHeight="1" x14ac:dyDescent="0.25">
      <c r="A54" s="201" t="s">
        <v>80</v>
      </c>
      <c r="B54" s="75">
        <v>0</v>
      </c>
      <c r="C54" s="5">
        <v>0</v>
      </c>
      <c r="D54" s="89">
        <f t="shared" si="11"/>
        <v>0</v>
      </c>
      <c r="E54" s="75">
        <v>0</v>
      </c>
      <c r="F54" s="5">
        <v>0</v>
      </c>
      <c r="G54" s="89">
        <f t="shared" si="12"/>
        <v>0</v>
      </c>
      <c r="H54" s="75">
        <v>0</v>
      </c>
      <c r="I54" s="5">
        <v>0</v>
      </c>
      <c r="J54" s="209">
        <f t="shared" si="13"/>
        <v>0</v>
      </c>
      <c r="K54" s="152" t="str">
        <f t="shared" si="14"/>
        <v xml:space="preserve"> </v>
      </c>
      <c r="L54" s="156" t="str">
        <f t="shared" si="15"/>
        <v xml:space="preserve"> </v>
      </c>
      <c r="M54" s="90" t="str">
        <f t="shared" si="16"/>
        <v xml:space="preserve"> </v>
      </c>
      <c r="N54" s="91" t="str">
        <f t="shared" si="17"/>
        <v xml:space="preserve"> </v>
      </c>
      <c r="O54" s="157" t="str">
        <f t="shared" si="18"/>
        <v xml:space="preserve"> </v>
      </c>
      <c r="P54" s="156" t="str">
        <f t="shared" si="10"/>
        <v xml:space="preserve"> </v>
      </c>
      <c r="Q54" s="100"/>
      <c r="R54" s="100"/>
      <c r="S54" s="121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</row>
    <row r="55" spans="1:44" x14ac:dyDescent="0.25">
      <c r="A55" s="201" t="s">
        <v>81</v>
      </c>
      <c r="B55" s="75">
        <v>0</v>
      </c>
      <c r="C55" s="5">
        <v>0</v>
      </c>
      <c r="D55" s="89">
        <f t="shared" si="11"/>
        <v>0</v>
      </c>
      <c r="E55" s="75">
        <v>2</v>
      </c>
      <c r="F55" s="5">
        <v>6</v>
      </c>
      <c r="G55" s="89">
        <f t="shared" si="12"/>
        <v>4.4421411120159918E-2</v>
      </c>
      <c r="H55" s="75">
        <v>0</v>
      </c>
      <c r="I55" s="5">
        <v>0</v>
      </c>
      <c r="J55" s="209">
        <f t="shared" si="13"/>
        <v>0</v>
      </c>
      <c r="K55" s="152" t="str">
        <f t="shared" si="14"/>
        <v xml:space="preserve"> </v>
      </c>
      <c r="L55" s="156" t="str">
        <f t="shared" si="15"/>
        <v xml:space="preserve"> </v>
      </c>
      <c r="M55" s="90" t="str">
        <f t="shared" si="16"/>
        <v xml:space="preserve"> </v>
      </c>
      <c r="N55" s="91" t="str">
        <f t="shared" si="17"/>
        <v xml:space="preserve"> </v>
      </c>
      <c r="O55" s="157" t="str">
        <f t="shared" si="18"/>
        <v xml:space="preserve"> </v>
      </c>
      <c r="P55" s="156" t="str">
        <f t="shared" si="10"/>
        <v xml:space="preserve"> 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</row>
    <row r="56" spans="1:44" x14ac:dyDescent="0.25">
      <c r="A56" s="201" t="s">
        <v>68</v>
      </c>
      <c r="B56" s="75">
        <v>0</v>
      </c>
      <c r="C56" s="5">
        <v>0</v>
      </c>
      <c r="D56" s="89">
        <f t="shared" si="11"/>
        <v>0</v>
      </c>
      <c r="E56" s="75">
        <v>0</v>
      </c>
      <c r="F56" s="5">
        <v>0</v>
      </c>
      <c r="G56" s="89">
        <f t="shared" si="12"/>
        <v>0</v>
      </c>
      <c r="H56" s="75">
        <v>0</v>
      </c>
      <c r="I56" s="5">
        <v>0</v>
      </c>
      <c r="J56" s="209">
        <f t="shared" si="13"/>
        <v>0</v>
      </c>
      <c r="K56" s="152" t="str">
        <f t="shared" si="14"/>
        <v xml:space="preserve"> </v>
      </c>
      <c r="L56" s="156" t="str">
        <f t="shared" si="15"/>
        <v xml:space="preserve"> </v>
      </c>
      <c r="M56" s="90" t="str">
        <f t="shared" si="16"/>
        <v xml:space="preserve"> </v>
      </c>
      <c r="N56" s="91" t="str">
        <f t="shared" si="17"/>
        <v xml:space="preserve"> </v>
      </c>
      <c r="O56" s="157" t="str">
        <f t="shared" si="18"/>
        <v xml:space="preserve"> </v>
      </c>
      <c r="P56" s="156" t="str">
        <f t="shared" si="10"/>
        <v xml:space="preserve"> 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</row>
    <row r="57" spans="1:44" x14ac:dyDescent="0.25">
      <c r="A57" s="201" t="s">
        <v>60</v>
      </c>
      <c r="B57" s="75">
        <v>0</v>
      </c>
      <c r="C57" s="5">
        <v>0</v>
      </c>
      <c r="D57" s="89">
        <f t="shared" si="11"/>
        <v>0</v>
      </c>
      <c r="E57" s="75">
        <v>0</v>
      </c>
      <c r="F57" s="5">
        <v>0</v>
      </c>
      <c r="G57" s="89">
        <f t="shared" si="12"/>
        <v>0</v>
      </c>
      <c r="H57" s="75">
        <v>0</v>
      </c>
      <c r="I57" s="5">
        <v>0</v>
      </c>
      <c r="J57" s="209">
        <f t="shared" si="13"/>
        <v>0</v>
      </c>
      <c r="K57" s="152" t="str">
        <f t="shared" si="14"/>
        <v xml:space="preserve"> </v>
      </c>
      <c r="L57" s="156" t="str">
        <f t="shared" si="15"/>
        <v xml:space="preserve"> </v>
      </c>
      <c r="M57" s="90" t="str">
        <f t="shared" si="16"/>
        <v xml:space="preserve"> </v>
      </c>
      <c r="N57" s="91" t="str">
        <f t="shared" si="17"/>
        <v xml:space="preserve"> </v>
      </c>
      <c r="O57" s="157" t="str">
        <f t="shared" si="18"/>
        <v xml:space="preserve"> </v>
      </c>
      <c r="P57" s="156" t="str">
        <f t="shared" si="10"/>
        <v xml:space="preserve"> 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</row>
    <row r="58" spans="1:44" x14ac:dyDescent="0.25">
      <c r="A58" s="201" t="s">
        <v>51</v>
      </c>
      <c r="B58" s="75">
        <v>0</v>
      </c>
      <c r="C58" s="5">
        <v>0</v>
      </c>
      <c r="D58" s="89">
        <f t="shared" si="11"/>
        <v>0</v>
      </c>
      <c r="E58" s="75">
        <v>0</v>
      </c>
      <c r="F58" s="5">
        <v>0</v>
      </c>
      <c r="G58" s="89">
        <f t="shared" si="12"/>
        <v>0</v>
      </c>
      <c r="H58" s="75">
        <v>0</v>
      </c>
      <c r="I58" s="5">
        <v>0</v>
      </c>
      <c r="J58" s="209">
        <f t="shared" si="13"/>
        <v>0</v>
      </c>
      <c r="K58" s="152" t="str">
        <f t="shared" si="14"/>
        <v xml:space="preserve"> </v>
      </c>
      <c r="L58" s="156" t="str">
        <f t="shared" si="15"/>
        <v xml:space="preserve"> </v>
      </c>
      <c r="M58" s="90" t="str">
        <f t="shared" si="16"/>
        <v xml:space="preserve"> </v>
      </c>
      <c r="N58" s="91" t="str">
        <f t="shared" si="17"/>
        <v xml:space="preserve"> </v>
      </c>
      <c r="O58" s="157" t="str">
        <f t="shared" si="18"/>
        <v xml:space="preserve"> </v>
      </c>
      <c r="P58" s="156" t="str">
        <f t="shared" si="10"/>
        <v xml:space="preserve"> 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</row>
    <row r="59" spans="1:44" ht="17.25" customHeight="1" x14ac:dyDescent="0.25">
      <c r="A59" s="201" t="s">
        <v>84</v>
      </c>
      <c r="B59" s="75">
        <v>0</v>
      </c>
      <c r="C59" s="5">
        <v>0</v>
      </c>
      <c r="D59" s="89">
        <f t="shared" si="11"/>
        <v>0</v>
      </c>
      <c r="E59" s="75">
        <v>0</v>
      </c>
      <c r="F59" s="5">
        <v>0</v>
      </c>
      <c r="G59" s="89">
        <f t="shared" si="12"/>
        <v>0</v>
      </c>
      <c r="H59" s="75">
        <v>0</v>
      </c>
      <c r="I59" s="5">
        <v>0</v>
      </c>
      <c r="J59" s="209">
        <f t="shared" si="13"/>
        <v>0</v>
      </c>
      <c r="K59" s="152" t="str">
        <f t="shared" si="14"/>
        <v xml:space="preserve"> </v>
      </c>
      <c r="L59" s="156" t="str">
        <f t="shared" si="15"/>
        <v xml:space="preserve"> </v>
      </c>
      <c r="M59" s="90" t="str">
        <f t="shared" si="16"/>
        <v xml:space="preserve"> </v>
      </c>
      <c r="N59" s="91" t="str">
        <f t="shared" si="17"/>
        <v xml:space="preserve"> </v>
      </c>
      <c r="O59" s="157" t="str">
        <f t="shared" si="18"/>
        <v xml:space="preserve"> </v>
      </c>
      <c r="P59" s="156" t="str">
        <f t="shared" si="10"/>
        <v xml:space="preserve"> 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x14ac:dyDescent="0.25">
      <c r="A60" s="201" t="s">
        <v>65</v>
      </c>
      <c r="B60" s="75">
        <v>0</v>
      </c>
      <c r="C60" s="5">
        <v>0</v>
      </c>
      <c r="D60" s="89">
        <f t="shared" si="11"/>
        <v>0</v>
      </c>
      <c r="E60" s="75">
        <v>0</v>
      </c>
      <c r="F60" s="5">
        <v>0</v>
      </c>
      <c r="G60" s="89">
        <f t="shared" si="12"/>
        <v>0</v>
      </c>
      <c r="H60" s="75">
        <v>0</v>
      </c>
      <c r="I60" s="5">
        <v>0</v>
      </c>
      <c r="J60" s="209">
        <f t="shared" si="13"/>
        <v>0</v>
      </c>
      <c r="K60" s="152" t="str">
        <f t="shared" si="14"/>
        <v xml:space="preserve"> </v>
      </c>
      <c r="L60" s="156" t="str">
        <f t="shared" si="15"/>
        <v xml:space="preserve"> </v>
      </c>
      <c r="M60" s="90" t="str">
        <f t="shared" si="16"/>
        <v xml:space="preserve"> </v>
      </c>
      <c r="N60" s="91" t="str">
        <f t="shared" si="17"/>
        <v xml:space="preserve"> </v>
      </c>
      <c r="O60" s="157" t="str">
        <f t="shared" si="18"/>
        <v xml:space="preserve"> </v>
      </c>
      <c r="P60" s="156" t="str">
        <f t="shared" si="10"/>
        <v xml:space="preserve"> </v>
      </c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x14ac:dyDescent="0.25">
      <c r="A61" s="201" t="s">
        <v>87</v>
      </c>
      <c r="B61" s="75">
        <v>0</v>
      </c>
      <c r="C61" s="5">
        <v>0</v>
      </c>
      <c r="D61" s="89">
        <f t="shared" si="11"/>
        <v>0</v>
      </c>
      <c r="E61" s="75">
        <v>0</v>
      </c>
      <c r="F61" s="5">
        <v>0</v>
      </c>
      <c r="G61" s="89">
        <f t="shared" si="12"/>
        <v>0</v>
      </c>
      <c r="H61" s="75">
        <v>0</v>
      </c>
      <c r="I61" s="5">
        <v>0</v>
      </c>
      <c r="J61" s="209">
        <f t="shared" si="13"/>
        <v>0</v>
      </c>
      <c r="K61" s="152" t="str">
        <f t="shared" si="14"/>
        <v xml:space="preserve"> </v>
      </c>
      <c r="L61" s="156" t="str">
        <f t="shared" si="15"/>
        <v xml:space="preserve"> </v>
      </c>
      <c r="M61" s="90" t="str">
        <f t="shared" si="16"/>
        <v xml:space="preserve"> </v>
      </c>
      <c r="N61" s="91" t="str">
        <f t="shared" si="17"/>
        <v xml:space="preserve"> </v>
      </c>
      <c r="O61" s="157" t="str">
        <f t="shared" si="18"/>
        <v xml:space="preserve"> </v>
      </c>
      <c r="P61" s="156" t="str">
        <f t="shared" si="10"/>
        <v xml:space="preserve"> </v>
      </c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</row>
    <row r="62" spans="1:44" x14ac:dyDescent="0.25">
      <c r="A62" s="201" t="s">
        <v>67</v>
      </c>
      <c r="B62" s="75">
        <v>0</v>
      </c>
      <c r="C62" s="5">
        <v>0</v>
      </c>
      <c r="D62" s="89">
        <f t="shared" si="11"/>
        <v>0</v>
      </c>
      <c r="E62" s="75">
        <v>0</v>
      </c>
      <c r="F62" s="5">
        <v>0</v>
      </c>
      <c r="G62" s="89">
        <f t="shared" si="12"/>
        <v>0</v>
      </c>
      <c r="H62" s="75">
        <v>0</v>
      </c>
      <c r="I62" s="5">
        <v>0</v>
      </c>
      <c r="J62" s="209">
        <f t="shared" si="13"/>
        <v>0</v>
      </c>
      <c r="K62" s="152" t="str">
        <f t="shared" si="14"/>
        <v xml:space="preserve"> </v>
      </c>
      <c r="L62" s="156" t="str">
        <f t="shared" si="15"/>
        <v xml:space="preserve"> </v>
      </c>
      <c r="M62" s="90" t="str">
        <f t="shared" si="16"/>
        <v xml:space="preserve"> </v>
      </c>
      <c r="N62" s="91" t="str">
        <f t="shared" si="17"/>
        <v xml:space="preserve"> </v>
      </c>
      <c r="O62" s="157" t="str">
        <f t="shared" si="18"/>
        <v xml:space="preserve"> </v>
      </c>
      <c r="P62" s="156" t="str">
        <f t="shared" si="10"/>
        <v xml:space="preserve"> </v>
      </c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</row>
    <row r="63" spans="1:44" x14ac:dyDescent="0.25">
      <c r="A63" s="201" t="s">
        <v>88</v>
      </c>
      <c r="B63" s="75">
        <v>0</v>
      </c>
      <c r="C63" s="5">
        <v>0</v>
      </c>
      <c r="D63" s="89">
        <f t="shared" si="11"/>
        <v>0</v>
      </c>
      <c r="E63" s="75">
        <v>0</v>
      </c>
      <c r="F63" s="5">
        <v>0</v>
      </c>
      <c r="G63" s="89">
        <f t="shared" si="12"/>
        <v>0</v>
      </c>
      <c r="H63" s="75">
        <v>4</v>
      </c>
      <c r="I63" s="5">
        <v>4</v>
      </c>
      <c r="J63" s="209">
        <f t="shared" si="13"/>
        <v>2.7605244996549348E-2</v>
      </c>
      <c r="K63" s="152" t="str">
        <f t="shared" si="14"/>
        <v xml:space="preserve"> </v>
      </c>
      <c r="L63" s="156" t="str">
        <f t="shared" si="15"/>
        <v xml:space="preserve"> </v>
      </c>
      <c r="M63" s="90" t="str">
        <f t="shared" si="16"/>
        <v xml:space="preserve"> </v>
      </c>
      <c r="N63" s="91" t="str">
        <f t="shared" si="17"/>
        <v xml:space="preserve"> </v>
      </c>
      <c r="O63" s="157" t="str">
        <f t="shared" si="18"/>
        <v xml:space="preserve"> </v>
      </c>
      <c r="P63" s="156" t="str">
        <f t="shared" si="10"/>
        <v xml:space="preserve"> </v>
      </c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</row>
    <row r="64" spans="1:44" x14ac:dyDescent="0.25">
      <c r="A64" s="201" t="s">
        <v>89</v>
      </c>
      <c r="B64" s="75">
        <v>0</v>
      </c>
      <c r="C64" s="5">
        <v>0</v>
      </c>
      <c r="D64" s="89">
        <f t="shared" si="11"/>
        <v>0</v>
      </c>
      <c r="E64" s="75">
        <v>12</v>
      </c>
      <c r="F64" s="5">
        <v>12</v>
      </c>
      <c r="G64" s="89">
        <f t="shared" si="12"/>
        <v>8.8842822240319835E-2</v>
      </c>
      <c r="H64" s="75">
        <v>13</v>
      </c>
      <c r="I64" s="5">
        <v>13</v>
      </c>
      <c r="J64" s="209">
        <f t="shared" si="13"/>
        <v>8.9717046238785361E-2</v>
      </c>
      <c r="K64" s="152" t="str">
        <f t="shared" si="14"/>
        <v xml:space="preserve"> </v>
      </c>
      <c r="L64" s="156" t="str">
        <f t="shared" si="15"/>
        <v xml:space="preserve"> </v>
      </c>
      <c r="M64" s="90" t="str">
        <f t="shared" si="16"/>
        <v xml:space="preserve"> </v>
      </c>
      <c r="N64" s="91" t="str">
        <f t="shared" si="17"/>
        <v xml:space="preserve"> </v>
      </c>
      <c r="O64" s="157">
        <f t="shared" si="18"/>
        <v>92.307692307692307</v>
      </c>
      <c r="P64" s="156">
        <f t="shared" si="10"/>
        <v>92.307692307692307</v>
      </c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</row>
    <row r="65" spans="1:44" x14ac:dyDescent="0.25">
      <c r="A65" s="201" t="s">
        <v>74</v>
      </c>
      <c r="B65" s="75">
        <v>0</v>
      </c>
      <c r="C65" s="5">
        <v>0</v>
      </c>
      <c r="D65" s="89">
        <f t="shared" si="11"/>
        <v>0</v>
      </c>
      <c r="E65" s="75">
        <v>0</v>
      </c>
      <c r="F65" s="5">
        <v>0</v>
      </c>
      <c r="G65" s="89">
        <f t="shared" si="12"/>
        <v>0</v>
      </c>
      <c r="H65" s="75">
        <v>0</v>
      </c>
      <c r="I65" s="5">
        <v>0</v>
      </c>
      <c r="J65" s="209">
        <f t="shared" si="13"/>
        <v>0</v>
      </c>
      <c r="K65" s="152" t="str">
        <f t="shared" si="14"/>
        <v xml:space="preserve"> </v>
      </c>
      <c r="L65" s="156" t="str">
        <f t="shared" si="15"/>
        <v xml:space="preserve"> </v>
      </c>
      <c r="M65" s="90" t="str">
        <f t="shared" si="16"/>
        <v xml:space="preserve"> </v>
      </c>
      <c r="N65" s="91" t="str">
        <f t="shared" si="17"/>
        <v xml:space="preserve"> </v>
      </c>
      <c r="O65" s="157" t="str">
        <f t="shared" si="18"/>
        <v xml:space="preserve"> </v>
      </c>
      <c r="P65" s="156" t="str">
        <f t="shared" si="10"/>
        <v xml:space="preserve"> </v>
      </c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</row>
    <row r="66" spans="1:44" x14ac:dyDescent="0.25">
      <c r="A66" s="201" t="s">
        <v>90</v>
      </c>
      <c r="B66" s="75">
        <v>0</v>
      </c>
      <c r="C66" s="5">
        <v>0</v>
      </c>
      <c r="D66" s="89">
        <f t="shared" si="11"/>
        <v>0</v>
      </c>
      <c r="E66" s="75">
        <v>0</v>
      </c>
      <c r="F66" s="5">
        <v>0</v>
      </c>
      <c r="G66" s="89">
        <f t="shared" si="12"/>
        <v>0</v>
      </c>
      <c r="H66" s="75">
        <v>0</v>
      </c>
      <c r="I66" s="5">
        <v>0</v>
      </c>
      <c r="J66" s="209">
        <f t="shared" si="13"/>
        <v>0</v>
      </c>
      <c r="K66" s="152" t="str">
        <f t="shared" si="14"/>
        <v xml:space="preserve"> </v>
      </c>
      <c r="L66" s="156" t="str">
        <f t="shared" si="15"/>
        <v xml:space="preserve"> </v>
      </c>
      <c r="M66" s="90" t="str">
        <f t="shared" si="16"/>
        <v xml:space="preserve"> </v>
      </c>
      <c r="N66" s="91" t="str">
        <f t="shared" si="17"/>
        <v xml:space="preserve"> </v>
      </c>
      <c r="O66" s="157" t="str">
        <f t="shared" si="18"/>
        <v xml:space="preserve"> </v>
      </c>
      <c r="P66" s="156" t="str">
        <f t="shared" si="10"/>
        <v xml:space="preserve"> 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</row>
    <row r="67" spans="1:44" x14ac:dyDescent="0.25">
      <c r="A67" s="201" t="s">
        <v>59</v>
      </c>
      <c r="B67" s="75">
        <v>0</v>
      </c>
      <c r="C67" s="5">
        <v>0</v>
      </c>
      <c r="D67" s="89">
        <f t="shared" si="11"/>
        <v>0</v>
      </c>
      <c r="E67" s="75">
        <v>9</v>
      </c>
      <c r="F67" s="5">
        <v>54</v>
      </c>
      <c r="G67" s="89">
        <f t="shared" si="12"/>
        <v>0.3997927000814393</v>
      </c>
      <c r="H67" s="75">
        <v>4</v>
      </c>
      <c r="I67" s="5">
        <v>12</v>
      </c>
      <c r="J67" s="209">
        <f t="shared" si="13"/>
        <v>8.2815734989648032E-2</v>
      </c>
      <c r="K67" s="152" t="str">
        <f t="shared" si="14"/>
        <v xml:space="preserve"> </v>
      </c>
      <c r="L67" s="156" t="str">
        <f t="shared" si="15"/>
        <v xml:space="preserve"> </v>
      </c>
      <c r="M67" s="90" t="str">
        <f t="shared" si="16"/>
        <v xml:space="preserve"> </v>
      </c>
      <c r="N67" s="91" t="str">
        <f t="shared" si="17"/>
        <v xml:space="preserve"> </v>
      </c>
      <c r="O67" s="157">
        <f t="shared" si="18"/>
        <v>225</v>
      </c>
      <c r="P67" s="156">
        <f t="shared" si="10"/>
        <v>450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</row>
    <row r="68" spans="1:44" ht="17.25" customHeight="1" x14ac:dyDescent="0.25">
      <c r="A68" s="201" t="s">
        <v>56</v>
      </c>
      <c r="B68" s="75">
        <v>0</v>
      </c>
      <c r="C68" s="5">
        <v>0</v>
      </c>
      <c r="D68" s="89">
        <f t="shared" si="11"/>
        <v>0</v>
      </c>
      <c r="E68" s="75">
        <v>0</v>
      </c>
      <c r="F68" s="5">
        <v>0</v>
      </c>
      <c r="G68" s="89">
        <f t="shared" si="12"/>
        <v>0</v>
      </c>
      <c r="H68" s="75">
        <v>0</v>
      </c>
      <c r="I68" s="5">
        <v>0</v>
      </c>
      <c r="J68" s="209">
        <f t="shared" si="13"/>
        <v>0</v>
      </c>
      <c r="K68" s="152" t="str">
        <f t="shared" si="14"/>
        <v xml:space="preserve"> </v>
      </c>
      <c r="L68" s="156" t="str">
        <f t="shared" si="15"/>
        <v xml:space="preserve"> </v>
      </c>
      <c r="M68" s="90" t="str">
        <f t="shared" si="16"/>
        <v xml:space="preserve"> </v>
      </c>
      <c r="N68" s="91" t="str">
        <f t="shared" si="17"/>
        <v xml:space="preserve"> </v>
      </c>
      <c r="O68" s="157" t="str">
        <f t="shared" si="18"/>
        <v xml:space="preserve"> </v>
      </c>
      <c r="P68" s="156" t="str">
        <f t="shared" si="10"/>
        <v xml:space="preserve"> 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</row>
    <row r="69" spans="1:44" x14ac:dyDescent="0.25">
      <c r="A69" s="201" t="s">
        <v>91</v>
      </c>
      <c r="B69" s="75">
        <v>0</v>
      </c>
      <c r="C69" s="5">
        <v>0</v>
      </c>
      <c r="D69" s="89">
        <f t="shared" si="11"/>
        <v>0</v>
      </c>
      <c r="E69" s="75">
        <v>0</v>
      </c>
      <c r="F69" s="5">
        <v>0</v>
      </c>
      <c r="G69" s="89">
        <f t="shared" si="12"/>
        <v>0</v>
      </c>
      <c r="H69" s="75">
        <v>0</v>
      </c>
      <c r="I69" s="5">
        <v>0</v>
      </c>
      <c r="J69" s="209">
        <f t="shared" si="13"/>
        <v>0</v>
      </c>
      <c r="K69" s="152" t="str">
        <f t="shared" si="14"/>
        <v xml:space="preserve"> </v>
      </c>
      <c r="L69" s="156" t="str">
        <f t="shared" si="15"/>
        <v xml:space="preserve"> </v>
      </c>
      <c r="M69" s="90" t="str">
        <f t="shared" si="16"/>
        <v xml:space="preserve"> </v>
      </c>
      <c r="N69" s="91" t="str">
        <f t="shared" si="17"/>
        <v xml:space="preserve"> </v>
      </c>
      <c r="O69" s="157" t="str">
        <f t="shared" si="18"/>
        <v xml:space="preserve"> </v>
      </c>
      <c r="P69" s="156" t="str">
        <f t="shared" si="10"/>
        <v xml:space="preserve"> </v>
      </c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</row>
    <row r="70" spans="1:44" x14ac:dyDescent="0.25">
      <c r="A70" s="201" t="s">
        <v>92</v>
      </c>
      <c r="B70" s="75">
        <v>0</v>
      </c>
      <c r="C70" s="5">
        <v>0</v>
      </c>
      <c r="D70" s="89">
        <f t="shared" ref="D70:D82" si="19">IF($C$83&lt;&gt;0,C70/$C$83*100,0)</f>
        <v>0</v>
      </c>
      <c r="E70" s="75">
        <v>0</v>
      </c>
      <c r="F70" s="5">
        <v>0</v>
      </c>
      <c r="G70" s="89">
        <f t="shared" ref="G70:G78" si="20">IF($F$83&lt;&gt;0,F70/$F$83*100,0)</f>
        <v>0</v>
      </c>
      <c r="H70" s="75">
        <v>0</v>
      </c>
      <c r="I70" s="5">
        <v>0</v>
      </c>
      <c r="J70" s="209">
        <f t="shared" ref="J70:J78" si="21">IF($I$83&lt;&gt;0,I70/$I$83*100,0)</f>
        <v>0</v>
      </c>
      <c r="K70" s="152" t="str">
        <f t="shared" ref="K70:L83" si="22">IF(OR(B70&lt;&gt;0)*(E70&lt;&gt;0),B70/E70*100," ")</f>
        <v xml:space="preserve"> </v>
      </c>
      <c r="L70" s="156" t="str">
        <f t="shared" ref="L70:L80" si="23">IF(OR(C70&lt;&gt;0)*(F70&lt;&gt;0),C70/F70*100," ")</f>
        <v xml:space="preserve"> </v>
      </c>
      <c r="M70" s="90" t="str">
        <f t="shared" ref="M70:N83" si="24">IF(OR(B70&lt;&gt;0)*(H70&lt;&gt;0),B70/H70*100," ")</f>
        <v xml:space="preserve"> </v>
      </c>
      <c r="N70" s="91" t="str">
        <f t="shared" ref="N70:N80" si="25">IF(OR(C70&lt;&gt;0)*(I70&lt;&gt;0),C70/I70*100," ")</f>
        <v xml:space="preserve"> </v>
      </c>
      <c r="O70" s="157" t="str">
        <f t="shared" si="18"/>
        <v xml:space="preserve"> </v>
      </c>
      <c r="P70" s="156" t="str">
        <f t="shared" si="10"/>
        <v xml:space="preserve"> </v>
      </c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</row>
    <row r="71" spans="1:44" x14ac:dyDescent="0.25">
      <c r="A71" s="201" t="s">
        <v>93</v>
      </c>
      <c r="B71" s="75">
        <v>0</v>
      </c>
      <c r="C71" s="5">
        <v>0</v>
      </c>
      <c r="D71" s="89">
        <f t="shared" si="19"/>
        <v>0</v>
      </c>
      <c r="E71" s="75">
        <v>0</v>
      </c>
      <c r="F71" s="5">
        <v>0</v>
      </c>
      <c r="G71" s="89">
        <f t="shared" si="20"/>
        <v>0</v>
      </c>
      <c r="H71" s="75">
        <v>3</v>
      </c>
      <c r="I71" s="5">
        <v>3</v>
      </c>
      <c r="J71" s="209">
        <f t="shared" si="21"/>
        <v>2.0703933747412008E-2</v>
      </c>
      <c r="K71" s="152" t="str">
        <f t="shared" si="22"/>
        <v xml:space="preserve"> </v>
      </c>
      <c r="L71" s="156" t="str">
        <f t="shared" si="23"/>
        <v xml:space="preserve"> </v>
      </c>
      <c r="M71" s="90" t="str">
        <f t="shared" si="24"/>
        <v xml:space="preserve"> </v>
      </c>
      <c r="N71" s="91" t="str">
        <f t="shared" si="25"/>
        <v xml:space="preserve"> </v>
      </c>
      <c r="O71" s="157" t="str">
        <f t="shared" ref="O71:P83" si="26">IF(OR(E71&lt;&gt;0)*(H71&lt;&gt;0),E71/H71*100," ")</f>
        <v xml:space="preserve"> </v>
      </c>
      <c r="P71" s="156" t="str">
        <f t="shared" ref="P71:P80" si="27">IF(OR(F71&lt;&gt;0)*(I71&lt;&gt;0),F71/I71*100," ")</f>
        <v xml:space="preserve"> 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</row>
    <row r="72" spans="1:44" x14ac:dyDescent="0.25">
      <c r="A72" s="201" t="s">
        <v>95</v>
      </c>
      <c r="B72" s="75">
        <v>0</v>
      </c>
      <c r="C72" s="5">
        <v>0</v>
      </c>
      <c r="D72" s="89">
        <f t="shared" si="19"/>
        <v>0</v>
      </c>
      <c r="E72" s="75">
        <v>0</v>
      </c>
      <c r="F72" s="5">
        <v>0</v>
      </c>
      <c r="G72" s="89">
        <f t="shared" si="20"/>
        <v>0</v>
      </c>
      <c r="H72" s="75">
        <v>0</v>
      </c>
      <c r="I72" s="5">
        <v>0</v>
      </c>
      <c r="J72" s="209">
        <f t="shared" si="21"/>
        <v>0</v>
      </c>
      <c r="K72" s="152" t="str">
        <f t="shared" si="22"/>
        <v xml:space="preserve"> </v>
      </c>
      <c r="L72" s="156" t="str">
        <f t="shared" si="23"/>
        <v xml:space="preserve"> </v>
      </c>
      <c r="M72" s="90" t="str">
        <f t="shared" si="24"/>
        <v xml:space="preserve"> </v>
      </c>
      <c r="N72" s="91" t="str">
        <f t="shared" si="25"/>
        <v xml:space="preserve"> </v>
      </c>
      <c r="O72" s="157" t="str">
        <f t="shared" si="26"/>
        <v xml:space="preserve"> </v>
      </c>
      <c r="P72" s="156" t="str">
        <f t="shared" si="27"/>
        <v xml:space="preserve"> </v>
      </c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ht="17.25" customHeight="1" x14ac:dyDescent="0.25">
      <c r="A73" s="201" t="s">
        <v>96</v>
      </c>
      <c r="B73" s="75">
        <v>0</v>
      </c>
      <c r="C73" s="5">
        <v>0</v>
      </c>
      <c r="D73" s="89">
        <f t="shared" si="19"/>
        <v>0</v>
      </c>
      <c r="E73" s="75">
        <v>0</v>
      </c>
      <c r="F73" s="5">
        <v>0</v>
      </c>
      <c r="G73" s="89">
        <f t="shared" si="20"/>
        <v>0</v>
      </c>
      <c r="H73" s="75">
        <v>0</v>
      </c>
      <c r="I73" s="5">
        <v>0</v>
      </c>
      <c r="J73" s="209">
        <f t="shared" si="21"/>
        <v>0</v>
      </c>
      <c r="K73" s="152" t="str">
        <f t="shared" si="22"/>
        <v xml:space="preserve"> </v>
      </c>
      <c r="L73" s="156" t="str">
        <f t="shared" si="23"/>
        <v xml:space="preserve"> </v>
      </c>
      <c r="M73" s="90" t="str">
        <f t="shared" si="24"/>
        <v xml:space="preserve"> </v>
      </c>
      <c r="N73" s="91" t="str">
        <f t="shared" si="25"/>
        <v xml:space="preserve"> </v>
      </c>
      <c r="O73" s="157" t="str">
        <f t="shared" si="26"/>
        <v xml:space="preserve"> </v>
      </c>
      <c r="P73" s="156" t="str">
        <f t="shared" si="27"/>
        <v xml:space="preserve"> </v>
      </c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ht="17.25" customHeight="1" x14ac:dyDescent="0.25">
      <c r="A74" s="201" t="s">
        <v>99</v>
      </c>
      <c r="B74" s="75">
        <v>0</v>
      </c>
      <c r="C74" s="5">
        <v>0</v>
      </c>
      <c r="D74" s="89">
        <f t="shared" si="19"/>
        <v>0</v>
      </c>
      <c r="E74" s="75">
        <v>0</v>
      </c>
      <c r="F74" s="5">
        <v>0</v>
      </c>
      <c r="G74" s="89">
        <f t="shared" si="20"/>
        <v>0</v>
      </c>
      <c r="H74" s="75">
        <v>0</v>
      </c>
      <c r="I74" s="5">
        <v>0</v>
      </c>
      <c r="J74" s="209">
        <f t="shared" si="21"/>
        <v>0</v>
      </c>
      <c r="K74" s="152" t="str">
        <f t="shared" si="22"/>
        <v xml:space="preserve"> </v>
      </c>
      <c r="L74" s="156" t="str">
        <f t="shared" si="23"/>
        <v xml:space="preserve"> </v>
      </c>
      <c r="M74" s="90" t="str">
        <f t="shared" si="24"/>
        <v xml:space="preserve"> </v>
      </c>
      <c r="N74" s="91" t="str">
        <f t="shared" si="25"/>
        <v xml:space="preserve"> </v>
      </c>
      <c r="O74" s="157" t="str">
        <f t="shared" si="26"/>
        <v xml:space="preserve"> </v>
      </c>
      <c r="P74" s="156" t="str">
        <f t="shared" si="27"/>
        <v xml:space="preserve"> 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</row>
    <row r="75" spans="1:44" x14ac:dyDescent="0.25">
      <c r="A75" s="201" t="s">
        <v>100</v>
      </c>
      <c r="B75" s="75">
        <v>0</v>
      </c>
      <c r="C75" s="5">
        <v>0</v>
      </c>
      <c r="D75" s="89">
        <f t="shared" si="19"/>
        <v>0</v>
      </c>
      <c r="E75" s="75">
        <v>0</v>
      </c>
      <c r="F75" s="5">
        <v>0</v>
      </c>
      <c r="G75" s="89">
        <f t="shared" si="20"/>
        <v>0</v>
      </c>
      <c r="H75" s="75">
        <v>0</v>
      </c>
      <c r="I75" s="5">
        <v>0</v>
      </c>
      <c r="J75" s="209">
        <f t="shared" si="21"/>
        <v>0</v>
      </c>
      <c r="K75" s="152" t="str">
        <f t="shared" si="22"/>
        <v xml:space="preserve"> </v>
      </c>
      <c r="L75" s="156" t="str">
        <f t="shared" si="23"/>
        <v xml:space="preserve"> </v>
      </c>
      <c r="M75" s="90" t="str">
        <f t="shared" si="24"/>
        <v xml:space="preserve"> </v>
      </c>
      <c r="N75" s="91" t="str">
        <f t="shared" si="25"/>
        <v xml:space="preserve"> </v>
      </c>
      <c r="O75" s="157" t="str">
        <f t="shared" si="26"/>
        <v xml:space="preserve"> </v>
      </c>
      <c r="P75" s="156" t="str">
        <f t="shared" si="27"/>
        <v xml:space="preserve"> </v>
      </c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x14ac:dyDescent="0.25">
      <c r="A76" s="201" t="s">
        <v>76</v>
      </c>
      <c r="B76" s="75">
        <v>0</v>
      </c>
      <c r="C76" s="5">
        <v>0</v>
      </c>
      <c r="D76" s="89">
        <f t="shared" si="19"/>
        <v>0</v>
      </c>
      <c r="E76" s="75">
        <v>0</v>
      </c>
      <c r="F76" s="5">
        <v>0</v>
      </c>
      <c r="G76" s="89">
        <f t="shared" si="20"/>
        <v>0</v>
      </c>
      <c r="H76" s="75">
        <v>0</v>
      </c>
      <c r="I76" s="5">
        <v>0</v>
      </c>
      <c r="J76" s="209">
        <f t="shared" si="21"/>
        <v>0</v>
      </c>
      <c r="K76" s="152" t="str">
        <f t="shared" si="22"/>
        <v xml:space="preserve"> </v>
      </c>
      <c r="L76" s="156" t="str">
        <f t="shared" si="23"/>
        <v xml:space="preserve"> </v>
      </c>
      <c r="M76" s="90" t="str">
        <f t="shared" si="24"/>
        <v xml:space="preserve"> </v>
      </c>
      <c r="N76" s="91" t="str">
        <f t="shared" si="25"/>
        <v xml:space="preserve"> </v>
      </c>
      <c r="O76" s="157" t="str">
        <f t="shared" si="26"/>
        <v xml:space="preserve"> </v>
      </c>
      <c r="P76" s="156" t="str">
        <f t="shared" si="27"/>
        <v xml:space="preserve"> </v>
      </c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x14ac:dyDescent="0.25">
      <c r="A77" s="201" t="s">
        <v>102</v>
      </c>
      <c r="B77" s="75">
        <v>0</v>
      </c>
      <c r="C77" s="5">
        <v>0</v>
      </c>
      <c r="D77" s="89">
        <f t="shared" si="19"/>
        <v>0</v>
      </c>
      <c r="E77" s="75">
        <v>18</v>
      </c>
      <c r="F77" s="5">
        <v>18</v>
      </c>
      <c r="G77" s="89">
        <f t="shared" si="20"/>
        <v>0.13326423336047974</v>
      </c>
      <c r="H77" s="75">
        <v>0</v>
      </c>
      <c r="I77" s="5">
        <v>0</v>
      </c>
      <c r="J77" s="209">
        <f t="shared" si="21"/>
        <v>0</v>
      </c>
      <c r="K77" s="152" t="str">
        <f t="shared" si="22"/>
        <v xml:space="preserve"> </v>
      </c>
      <c r="L77" s="156" t="str">
        <f t="shared" si="23"/>
        <v xml:space="preserve"> </v>
      </c>
      <c r="M77" s="90" t="str">
        <f t="shared" si="24"/>
        <v xml:space="preserve"> </v>
      </c>
      <c r="N77" s="91" t="str">
        <f t="shared" si="25"/>
        <v xml:space="preserve"> </v>
      </c>
      <c r="O77" s="157" t="str">
        <f t="shared" si="26"/>
        <v xml:space="preserve"> </v>
      </c>
      <c r="P77" s="156" t="str">
        <f t="shared" si="27"/>
        <v xml:space="preserve"> 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ht="15.75" x14ac:dyDescent="0.25">
      <c r="A78" s="201" t="s">
        <v>103</v>
      </c>
      <c r="B78" s="205">
        <v>0</v>
      </c>
      <c r="C78" s="141">
        <v>0</v>
      </c>
      <c r="D78" s="206">
        <f t="shared" si="19"/>
        <v>0</v>
      </c>
      <c r="E78" s="142">
        <v>0</v>
      </c>
      <c r="F78" s="141">
        <v>0</v>
      </c>
      <c r="G78" s="89">
        <f t="shared" si="20"/>
        <v>0</v>
      </c>
      <c r="H78" s="205">
        <v>0</v>
      </c>
      <c r="I78" s="119">
        <v>0</v>
      </c>
      <c r="J78" s="89">
        <f t="shared" si="21"/>
        <v>0</v>
      </c>
      <c r="K78" s="152" t="str">
        <f t="shared" si="22"/>
        <v xml:space="preserve"> </v>
      </c>
      <c r="L78" s="156" t="str">
        <f t="shared" si="23"/>
        <v xml:space="preserve"> </v>
      </c>
      <c r="M78" s="90" t="str">
        <f t="shared" si="24"/>
        <v xml:space="preserve"> </v>
      </c>
      <c r="N78" s="91" t="str">
        <f t="shared" si="25"/>
        <v xml:space="preserve"> </v>
      </c>
      <c r="O78" s="157" t="str">
        <f t="shared" si="26"/>
        <v xml:space="preserve"> </v>
      </c>
      <c r="P78" s="156" t="str">
        <f t="shared" si="27"/>
        <v xml:space="preserve"> </v>
      </c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</row>
    <row r="79" spans="1:44" x14ac:dyDescent="0.25">
      <c r="A79" s="201" t="s">
        <v>70</v>
      </c>
      <c r="B79" s="125">
        <v>0</v>
      </c>
      <c r="C79" s="4">
        <v>0</v>
      </c>
      <c r="D79" s="89">
        <f t="shared" si="19"/>
        <v>0</v>
      </c>
      <c r="E79" s="125">
        <v>0</v>
      </c>
      <c r="F79" s="4">
        <v>0</v>
      </c>
      <c r="G79" s="89">
        <f t="shared" ref="G79:G80" si="28">IF($F$83&lt;&gt;0,F79/$F$83*100,0)</f>
        <v>0</v>
      </c>
      <c r="H79" s="125">
        <v>2</v>
      </c>
      <c r="I79" s="4">
        <v>3</v>
      </c>
      <c r="J79" s="89">
        <f t="shared" ref="J79:J80" si="29">IF($I$83&lt;&gt;0,I79/$I$83*100,0)</f>
        <v>2.0703933747412008E-2</v>
      </c>
      <c r="K79" s="152" t="str">
        <f t="shared" si="22"/>
        <v xml:space="preserve"> </v>
      </c>
      <c r="L79" s="156" t="str">
        <f t="shared" si="23"/>
        <v xml:space="preserve"> </v>
      </c>
      <c r="M79" s="90" t="str">
        <f t="shared" si="24"/>
        <v xml:space="preserve"> </v>
      </c>
      <c r="N79" s="91" t="str">
        <f t="shared" si="25"/>
        <v xml:space="preserve"> </v>
      </c>
      <c r="O79" s="157" t="str">
        <f t="shared" si="26"/>
        <v xml:space="preserve"> </v>
      </c>
      <c r="P79" s="156" t="str">
        <f t="shared" si="27"/>
        <v xml:space="preserve"> </v>
      </c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</row>
    <row r="80" spans="1:44" ht="15.75" thickBot="1" x14ac:dyDescent="0.3">
      <c r="A80" s="203" t="s">
        <v>104</v>
      </c>
      <c r="B80" s="126">
        <v>0</v>
      </c>
      <c r="C80" s="131">
        <v>0</v>
      </c>
      <c r="D80" s="127">
        <f t="shared" si="19"/>
        <v>0</v>
      </c>
      <c r="E80" s="126">
        <v>0</v>
      </c>
      <c r="F80" s="131">
        <v>0</v>
      </c>
      <c r="G80" s="127">
        <f t="shared" si="28"/>
        <v>0</v>
      </c>
      <c r="H80" s="126">
        <v>0</v>
      </c>
      <c r="I80" s="122">
        <v>0</v>
      </c>
      <c r="J80" s="127">
        <f t="shared" si="29"/>
        <v>0</v>
      </c>
      <c r="K80" s="152" t="str">
        <f t="shared" si="22"/>
        <v xml:space="preserve"> </v>
      </c>
      <c r="L80" s="156" t="str">
        <f t="shared" si="23"/>
        <v xml:space="preserve"> </v>
      </c>
      <c r="M80" s="150" t="str">
        <f t="shared" si="24"/>
        <v xml:space="preserve"> </v>
      </c>
      <c r="N80" s="91" t="str">
        <f t="shared" si="25"/>
        <v xml:space="preserve"> </v>
      </c>
      <c r="O80" s="157" t="str">
        <f t="shared" si="26"/>
        <v xml:space="preserve"> </v>
      </c>
      <c r="P80" s="156" t="str">
        <f t="shared" si="27"/>
        <v xml:space="preserve"> </v>
      </c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ht="15.75" x14ac:dyDescent="0.25">
      <c r="A81" s="197" t="s">
        <v>24</v>
      </c>
      <c r="B81" s="128">
        <f>SUM(B6:B80)-B9</f>
        <v>2461</v>
      </c>
      <c r="C81" s="123">
        <f>SUM(C6:C80)-C9</f>
        <v>10507</v>
      </c>
      <c r="D81" s="138">
        <f t="shared" si="19"/>
        <v>93.163681503812739</v>
      </c>
      <c r="E81" s="128">
        <f>SUM(E6:E80)-E9</f>
        <v>2745</v>
      </c>
      <c r="F81" s="123">
        <f>SUM(F6:F80)-F9</f>
        <v>12561</v>
      </c>
      <c r="G81" s="138">
        <f>IF($F$83&lt;&gt;0,F81/$F$83*100,0)</f>
        <v>92.996224180054782</v>
      </c>
      <c r="H81" s="128">
        <f>SUM(H6:H80)-H9</f>
        <v>2788</v>
      </c>
      <c r="I81" s="123">
        <f>SUM(I6:I80)-I9</f>
        <v>13279</v>
      </c>
      <c r="J81" s="210">
        <f>IF($I$83&lt;&gt;0,I81/$I$83*100,0)</f>
        <v>91.642512077294697</v>
      </c>
      <c r="K81" s="130">
        <f t="shared" si="22"/>
        <v>89.653916211293264</v>
      </c>
      <c r="L81" s="124">
        <f t="shared" si="22"/>
        <v>83.647798742138363</v>
      </c>
      <c r="M81" s="130">
        <f t="shared" si="24"/>
        <v>88.271162123385935</v>
      </c>
      <c r="N81" s="124">
        <f t="shared" si="24"/>
        <v>79.12493410648392</v>
      </c>
      <c r="O81" s="130">
        <f t="shared" si="26"/>
        <v>98.457675753228131</v>
      </c>
      <c r="P81" s="124">
        <f t="shared" si="26"/>
        <v>94.592966337826638</v>
      </c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ht="15.75" x14ac:dyDescent="0.25">
      <c r="A82" s="107" t="s">
        <v>25</v>
      </c>
      <c r="B82" s="207">
        <f>B9</f>
        <v>302</v>
      </c>
      <c r="C82" s="139">
        <f>C9</f>
        <v>771</v>
      </c>
      <c r="D82" s="140">
        <f t="shared" si="19"/>
        <v>6.8363184961872676</v>
      </c>
      <c r="E82" s="129">
        <f>E9</f>
        <v>533</v>
      </c>
      <c r="F82" s="106">
        <f>F9</f>
        <v>946</v>
      </c>
      <c r="G82" s="140">
        <f>IF($F$83&lt;&gt;0,F82/$F$83*100,0)</f>
        <v>7.003775819945214</v>
      </c>
      <c r="H82" s="207">
        <f>H9</f>
        <v>547</v>
      </c>
      <c r="I82" s="139">
        <f>I9</f>
        <v>1211</v>
      </c>
      <c r="J82" s="211">
        <f>IF($I$83&lt;&gt;0,I82/$I$83*100,0)</f>
        <v>8.3574879227053138</v>
      </c>
      <c r="K82" s="92">
        <f t="shared" si="22"/>
        <v>56.660412757973731</v>
      </c>
      <c r="L82" s="93">
        <f t="shared" si="22"/>
        <v>81.501057082452434</v>
      </c>
      <c r="M82" s="92">
        <f t="shared" si="24"/>
        <v>55.210237659963433</v>
      </c>
      <c r="N82" s="93">
        <f t="shared" si="24"/>
        <v>63.666391412056157</v>
      </c>
      <c r="O82" s="92">
        <f t="shared" si="26"/>
        <v>97.440585009140761</v>
      </c>
      <c r="P82" s="93">
        <f t="shared" si="26"/>
        <v>78.117258464079271</v>
      </c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</row>
    <row r="83" spans="1:44" ht="16.5" thickBot="1" x14ac:dyDescent="0.3">
      <c r="A83" s="108" t="s">
        <v>17</v>
      </c>
      <c r="B83" s="134">
        <f>B81+B82</f>
        <v>2763</v>
      </c>
      <c r="C83" s="133">
        <f>C81+C82</f>
        <v>11278</v>
      </c>
      <c r="D83" s="135">
        <f>D81+D82</f>
        <v>100</v>
      </c>
      <c r="E83" s="134">
        <f>SUM(E81:E82)</f>
        <v>3278</v>
      </c>
      <c r="F83" s="133">
        <f>SUM(F81:F82)</f>
        <v>13507</v>
      </c>
      <c r="G83" s="135">
        <f>G81+G82</f>
        <v>100</v>
      </c>
      <c r="H83" s="134">
        <f>SUM(H81:H82)</f>
        <v>3335</v>
      </c>
      <c r="I83" s="133">
        <f>SUM(I81:I82)</f>
        <v>14490</v>
      </c>
      <c r="J83" s="135">
        <f>J81+J82</f>
        <v>100.00000000000001</v>
      </c>
      <c r="K83" s="136">
        <f t="shared" si="22"/>
        <v>84.289200732153759</v>
      </c>
      <c r="L83" s="137">
        <f t="shared" si="22"/>
        <v>83.497445768860587</v>
      </c>
      <c r="M83" s="136">
        <f t="shared" si="24"/>
        <v>82.848575712143926</v>
      </c>
      <c r="N83" s="137">
        <f t="shared" si="24"/>
        <v>77.832988267770872</v>
      </c>
      <c r="O83" s="136">
        <f t="shared" si="26"/>
        <v>98.290854572713641</v>
      </c>
      <c r="P83" s="137">
        <f t="shared" si="26"/>
        <v>93.216011042098003</v>
      </c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x14ac:dyDescent="0.25">
      <c r="A84" s="100"/>
      <c r="B84" s="121"/>
      <c r="C84" s="12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</row>
    <row r="87" spans="1:44" x14ac:dyDescent="0.25">
      <c r="A87" s="100"/>
      <c r="B87" s="100"/>
      <c r="C87" s="12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</row>
    <row r="88" spans="1:44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</row>
    <row r="89" spans="1:44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</row>
    <row r="90" spans="1:44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</row>
    <row r="91" spans="1:44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</row>
    <row r="94" spans="1:44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4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</row>
    <row r="99" spans="1:44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</row>
    <row r="100" spans="1:44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</row>
    <row r="101" spans="1:44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</row>
    <row r="102" spans="1:44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</row>
    <row r="103" spans="1:44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</row>
    <row r="104" spans="1:44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</row>
    <row r="108" spans="1:44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2026-01-16T14:27:39Z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