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FBE3DC04-4BA7-45DC-8640-4399D16CE0E2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5" l="1"/>
  <c r="I82" i="5"/>
  <c r="H82" i="5"/>
  <c r="H81" i="5"/>
  <c r="F81" i="5"/>
  <c r="F82" i="5"/>
  <c r="E82" i="5"/>
  <c r="E81" i="5"/>
  <c r="C81" i="5"/>
  <c r="C82" i="5"/>
  <c r="B82" i="5"/>
  <c r="B81" i="5"/>
  <c r="I12" i="3"/>
  <c r="C30" i="3"/>
  <c r="D30" i="3"/>
  <c r="C31" i="3"/>
  <c r="D31" i="3"/>
  <c r="C32" i="3"/>
  <c r="D32" i="3"/>
  <c r="G30" i="3"/>
  <c r="H30" i="3"/>
  <c r="G31" i="3"/>
  <c r="H31" i="3"/>
  <c r="G32" i="3"/>
  <c r="H32" i="3"/>
  <c r="D39" i="3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44" i="3"/>
  <c r="G44" i="3"/>
  <c r="C44" i="3"/>
  <c r="H43" i="3"/>
  <c r="G43" i="3"/>
  <c r="D43" i="3"/>
  <c r="C43" i="3"/>
  <c r="D42" i="3"/>
  <c r="C42" i="3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44" i="3" l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<sst xmlns="http://schemas.openxmlformats.org/spreadsheetml/2006/main" count="167" uniqueCount="110">
  <si>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</si>
  <si>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</si>
  <si>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</si>
  <si>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</si>
  <si>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</si>
  <si>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</si>
  <si>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</si>
  <si>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</si>
  <si>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</si>
  <si>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</si>
  <si>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</si>
  <si>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</si>
  <si>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</si>
  <si>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</si>
  <si>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</si>
  <si>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</si>
  <si>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</si>
  <si>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</si>
  <si>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</si>
  <si>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</si>
  <si>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</si>
  <si>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</si>
  <si>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</si>
  <si>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</si>
  <si>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</si>
  <si>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</si>
  <si>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</si>
  <si>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</si>
  <si>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KAMP</t>
  </si>
  <si>
    <t>2025.</t>
  </si>
  <si>
    <t>INDEKS 25/24</t>
  </si>
  <si>
    <t>INDEKS 25/23</t>
  </si>
  <si>
    <t>IZVJEŠTAJ PO KAPACITETIMA I-VIII/2025</t>
  </si>
  <si>
    <t>TURISTIČKI PROMET PO ZEMLJAMA  I-VIII/2025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</si>
  <si>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3.9.2025.                                                                                                                                                                                                                                                                                                                                                                        siječanj-kolovoz, 2025.</t>
  </si>
  <si>
    <t>Njemačka</t>
  </si>
  <si>
    <t>Austrija</t>
  </si>
  <si>
    <t>Mađarska</t>
  </si>
  <si>
    <t>Slovenija</t>
  </si>
  <si>
    <t>Hrvatska</t>
  </si>
  <si>
    <t>Italija</t>
  </si>
  <si>
    <t>Slovačka</t>
  </si>
  <si>
    <t>Poljska</t>
  </si>
  <si>
    <t>Češka</t>
  </si>
  <si>
    <t>Ukrajina</t>
  </si>
  <si>
    <t>Srbija</t>
  </si>
  <si>
    <t>Nizozemska</t>
  </si>
  <si>
    <t>Belgija</t>
  </si>
  <si>
    <t>Švicarska</t>
  </si>
  <si>
    <t>Rumunjska</t>
  </si>
  <si>
    <t>Bosna i Hercegovina</t>
  </si>
  <si>
    <t>Švedska</t>
  </si>
  <si>
    <t>Francuska</t>
  </si>
  <si>
    <t>Ujedinjena Kraljevina</t>
  </si>
  <si>
    <t>SAD</t>
  </si>
  <si>
    <t>Danska</t>
  </si>
  <si>
    <t>Litva</t>
  </si>
  <si>
    <t>Ostale azijske zemlje</t>
  </si>
  <si>
    <t>Rusija</t>
  </si>
  <si>
    <t>Makedonija</t>
  </si>
  <si>
    <t>Australija</t>
  </si>
  <si>
    <t>Letonija</t>
  </si>
  <si>
    <t>Španjolska</t>
  </si>
  <si>
    <t>Norveška</t>
  </si>
  <si>
    <t>Kanada</t>
  </si>
  <si>
    <t>Irska</t>
  </si>
  <si>
    <t>Estonija</t>
  </si>
  <si>
    <t>Ostale europske zemlje</t>
  </si>
  <si>
    <t>Ostale afričke zemlje</t>
  </si>
  <si>
    <t>Portugal</t>
  </si>
  <si>
    <t>Bjelorusija</t>
  </si>
  <si>
    <t>Bugarska</t>
  </si>
  <si>
    <t>Kazahstan</t>
  </si>
  <si>
    <t>Luksemburg</t>
  </si>
  <si>
    <t>Kina</t>
  </si>
  <si>
    <t>Argentina</t>
  </si>
  <si>
    <t>Turska</t>
  </si>
  <si>
    <t>Indija</t>
  </si>
  <si>
    <t>Ostale zemlje Južne i Srednje Amerike</t>
  </si>
  <si>
    <t>Finska</t>
  </si>
  <si>
    <t>Kosovo</t>
  </si>
  <si>
    <t>Grčka</t>
  </si>
  <si>
    <t>Izrael</t>
  </si>
  <si>
    <t>Japan</t>
  </si>
  <si>
    <t>Crna Gora</t>
  </si>
  <si>
    <t>Koreja, Republika</t>
  </si>
  <si>
    <t>Brazil</t>
  </si>
  <si>
    <t>Lihtenštajn</t>
  </si>
  <si>
    <t>Novi Zeland</t>
  </si>
  <si>
    <t>Island</t>
  </si>
  <si>
    <t>Južnoafrička Republika</t>
  </si>
  <si>
    <t>Albanija</t>
  </si>
  <si>
    <t>Tajland</t>
  </si>
  <si>
    <t>Malta</t>
  </si>
  <si>
    <t>Cipar</t>
  </si>
  <si>
    <t>Meksiko</t>
  </si>
  <si>
    <t>Indonezija</t>
  </si>
  <si>
    <t>Ujedinjeni Arapski Emirati</t>
  </si>
  <si>
    <t>Čile</t>
  </si>
  <si>
    <t>Maroko</t>
  </si>
  <si>
    <t>Jordan</t>
  </si>
  <si>
    <t>Hong Kong, Kina</t>
  </si>
  <si>
    <t>Ostale zemlje Sjeverne Amerike</t>
  </si>
  <si>
    <t>Tunis</t>
  </si>
  <si>
    <t>Ostale zemlje Oceanije</t>
  </si>
  <si>
    <t>Katar</t>
  </si>
  <si>
    <t>Tajvan, Kina</t>
  </si>
  <si>
    <t>Kuvajt</t>
  </si>
  <si>
    <t>Makao, Kina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</si>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</sst>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9.8129213824380965</c:v>
                </c:pt>
                <c:pt idx="1">
                  <c:v>39.773541738373389</c:v>
                </c:pt>
                <c:pt idx="2">
                  <c:v>10.184446559089713</c:v>
                </c:pt>
                <c:pt idx="3">
                  <c:v>0.15265939138709483</c:v>
                </c:pt>
                <c:pt idx="4">
                  <c:v>40.076430928711709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1508</c:v>
                </c:pt>
                <c:pt idx="1">
                  <c:v>100604</c:v>
                </c:pt>
                <c:pt idx="2">
                  <c:v>392891</c:v>
                </c:pt>
                <c:pt idx="3">
                  <c:v>96934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1525</c:v>
                </c:pt>
                <c:pt idx="1">
                  <c:v>91214</c:v>
                </c:pt>
                <c:pt idx="2">
                  <c:v>392477</c:v>
                </c:pt>
                <c:pt idx="3">
                  <c:v>88129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1582</c:v>
                </c:pt>
                <c:pt idx="1">
                  <c:v>55985</c:v>
                </c:pt>
                <c:pt idx="2">
                  <c:v>405851</c:v>
                </c:pt>
                <c:pt idx="3">
                  <c:v>93884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23799</c:v>
                </c:pt>
                <c:pt idx="1">
                  <c:v>61479</c:v>
                </c:pt>
                <c:pt idx="2">
                  <c:v>18983</c:v>
                </c:pt>
                <c:pt idx="3" formatCode="General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21538</c:v>
                </c:pt>
                <c:pt idx="1">
                  <c:v>60203</c:v>
                </c:pt>
                <c:pt idx="2">
                  <c:v>16824</c:v>
                </c:pt>
                <c:pt idx="3" formatCode="General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22154</c:v>
                </c:pt>
                <c:pt idx="1">
                  <c:v>61320</c:v>
                </c:pt>
                <c:pt idx="2">
                  <c:v>9618</c:v>
                </c:pt>
                <c:pt idx="3" formatCode="General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3826917740207159"/>
                  <c:y val="9.952230620063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3185167418288277"/>
                  <c:y val="-0.17487468983483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6.2641773243035048E-2"/>
                  <c:y val="-9.50698455738576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0.12810898335845111"/>
                  <c:y val="-0.14900874591925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8527772615978802"/>
                  <c:y val="-4.14457125494656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049731244431636"/>
                  <c:y val="3.7691896618732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23016209625926209"/>
                  <c:y val="-7.27973248310519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39758136367"/>
                      <c:h val="0.243898173338515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2.6961474515402629E-2"/>
                  <c:y val="-9.5649818523288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9968311049365992"/>
                  <c:y val="-6.92522585037098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53826450395682"/>
                      <c:h val="0.1830082426480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Slovenija</c:v>
                </c:pt>
                <c:pt idx="4">
                  <c:v>Hrvatska</c:v>
                </c:pt>
                <c:pt idx="5">
                  <c:v>Italija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25.123619574380378</c:v>
                </c:pt>
                <c:pt idx="1">
                  <c:v>12.745275257333127</c:v>
                </c:pt>
                <c:pt idx="2">
                  <c:v>9.5250001267026718</c:v>
                </c:pt>
                <c:pt idx="3">
                  <c:v>9.0730939272253632</c:v>
                </c:pt>
                <c:pt idx="4">
                  <c:v>8.2588180836812022</c:v>
                </c:pt>
                <c:pt idx="5">
                  <c:v>6.1952538868156575</c:v>
                </c:pt>
                <c:pt idx="6">
                  <c:v>6.0171943973767483</c:v>
                </c:pt>
                <c:pt idx="7">
                  <c:v>5.7286501772992739</c:v>
                </c:pt>
                <c:pt idx="8">
                  <c:v>4.1033082912539678</c:v>
                </c:pt>
                <c:pt idx="9">
                  <c:v>2.0174444239843092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F15" sqref="F15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34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H44" sqref="H44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44" t="s">
        <v>32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55" t="s">
        <v>1</v>
      </c>
      <c r="B4" s="256"/>
      <c r="C4" s="259" t="s">
        <v>2</v>
      </c>
      <c r="D4" s="260"/>
      <c r="E4" s="260"/>
      <c r="F4" s="261"/>
      <c r="G4" s="259" t="s">
        <v>3</v>
      </c>
      <c r="H4" s="260"/>
      <c r="I4" s="260"/>
      <c r="J4" s="261"/>
      <c r="K4" s="252" t="s">
        <v>19</v>
      </c>
      <c r="L4" s="253"/>
      <c r="M4" s="253"/>
      <c r="N4" s="253"/>
      <c r="O4" s="253"/>
      <c r="P4" s="253"/>
      <c r="Q4" s="25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57"/>
      <c r="B5" s="25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64" t="s">
        <v>8</v>
      </c>
      <c r="B6" s="226" t="s">
        <v>29</v>
      </c>
      <c r="C6" s="75">
        <v>3334</v>
      </c>
      <c r="D6" s="27">
        <v>20465</v>
      </c>
      <c r="E6" s="27">
        <f>SUM(C6:D6)</f>
        <v>23799</v>
      </c>
      <c r="F6" s="28">
        <f>E6/E42*100</f>
        <v>20.276729345409002</v>
      </c>
      <c r="G6" s="75">
        <v>8458</v>
      </c>
      <c r="H6" s="27">
        <v>88476</v>
      </c>
      <c r="I6" s="27">
        <f>SUM(G6:H6)</f>
        <v>96934</v>
      </c>
      <c r="J6" s="67">
        <f>I6/I42*100</f>
        <v>9.8129213824380965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65"/>
      <c r="B7" s="227" t="s">
        <v>26</v>
      </c>
      <c r="C7" s="79">
        <v>3193</v>
      </c>
      <c r="D7" s="5">
        <v>18345</v>
      </c>
      <c r="E7" s="5">
        <f>SUM(C7:D7)</f>
        <v>21538</v>
      </c>
      <c r="F7" s="6">
        <f>E7/E43*100</f>
        <v>19.530640744300769</v>
      </c>
      <c r="G7" s="79">
        <v>7620</v>
      </c>
      <c r="H7" s="5">
        <v>80509</v>
      </c>
      <c r="I7" s="5">
        <f>SUM(G7:H7)</f>
        <v>88129</v>
      </c>
      <c r="J7" s="68">
        <f>I7/I43*100</f>
        <v>9.8451986098372668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65"/>
      <c r="B8" s="227">
        <v>2023</v>
      </c>
      <c r="C8" s="79">
        <v>2588</v>
      </c>
      <c r="D8" s="5">
        <v>19566</v>
      </c>
      <c r="E8" s="5">
        <f>SUM(C8:D8)</f>
        <v>22154</v>
      </c>
      <c r="F8" s="6">
        <f>E8/E44*100</f>
        <v>21.087198621726838</v>
      </c>
      <c r="G8" s="79">
        <v>5991</v>
      </c>
      <c r="H8" s="5">
        <v>87893</v>
      </c>
      <c r="I8" s="5">
        <f>SUM(G8:H8)</f>
        <v>93884</v>
      </c>
      <c r="J8" s="68">
        <f>I8/I44*100</f>
        <v>10.860522041709661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65"/>
      <c r="B9" s="227" t="s">
        <v>30</v>
      </c>
      <c r="C9" s="8">
        <f>C6/C7*100</f>
        <v>104.41590980269339</v>
      </c>
      <c r="D9" s="7">
        <f>D6/D7*100</f>
        <v>111.55628236576725</v>
      </c>
      <c r="E9" s="7">
        <f>E6/E7*100</f>
        <v>110.49772495124897</v>
      </c>
      <c r="F9" s="6"/>
      <c r="G9" s="8">
        <f>G6/G7*100</f>
        <v>110.99737532808398</v>
      </c>
      <c r="H9" s="7">
        <f>H6/H7*100</f>
        <v>109.89578804854116</v>
      </c>
      <c r="I9" s="7">
        <f>I6/I7*100</f>
        <v>109.99103586787551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65"/>
      <c r="B10" s="227" t="s">
        <v>31</v>
      </c>
      <c r="C10" s="8">
        <f>C6/C8*100</f>
        <v>128.82534775888718</v>
      </c>
      <c r="D10" s="7">
        <f>D6/D8*100</f>
        <v>104.59470510068488</v>
      </c>
      <c r="E10" s="7">
        <f>E6/E8*100</f>
        <v>107.42529565766905</v>
      </c>
      <c r="F10" s="6"/>
      <c r="G10" s="8">
        <f>G6/G8*100</f>
        <v>141.17843431814387</v>
      </c>
      <c r="H10" s="7">
        <f>H6/H8*100</f>
        <v>100.66330652042825</v>
      </c>
      <c r="I10" s="7">
        <f>I6/I8*100</f>
        <v>103.24868987260875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66"/>
      <c r="B11" s="228" t="s">
        <v>7</v>
      </c>
      <c r="C11" s="14">
        <f>C6/E6*100</f>
        <v>14.008991974452709</v>
      </c>
      <c r="D11" s="15">
        <f>D6/E6*100</f>
        <v>85.991008025547288</v>
      </c>
      <c r="E11" s="15">
        <f>SUM(C11:D11)</f>
        <v>100</v>
      </c>
      <c r="F11" s="16"/>
      <c r="G11" s="14">
        <f>G6/I6*100</f>
        <v>8.7255245837373892</v>
      </c>
      <c r="H11" s="15">
        <f>H6/I6*100</f>
        <v>91.274475416262618</v>
      </c>
      <c r="I11" s="15">
        <f>SUM(G11:H11)</f>
        <v>100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67" t="s">
        <v>9</v>
      </c>
      <c r="B12" s="226" t="s">
        <v>29</v>
      </c>
      <c r="C12" s="78">
        <v>6486</v>
      </c>
      <c r="D12" s="30">
        <v>54993</v>
      </c>
      <c r="E12" s="30">
        <f>SUM(C12:D12)</f>
        <v>61479</v>
      </c>
      <c r="F12" s="31">
        <f>E12/E42*100</f>
        <v>52.380059810344967</v>
      </c>
      <c r="G12" s="78">
        <v>32922</v>
      </c>
      <c r="H12" s="30">
        <v>359969</v>
      </c>
      <c r="I12" s="30">
        <f>SUM(G12:H12)</f>
        <v>392891</v>
      </c>
      <c r="J12" s="70">
        <f>I12/I42*100</f>
        <v>39.773541738373389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67"/>
      <c r="B13" s="227" t="s">
        <v>26</v>
      </c>
      <c r="C13" s="79">
        <v>5587</v>
      </c>
      <c r="D13" s="5">
        <v>54616</v>
      </c>
      <c r="E13" s="5">
        <f>SUM(C13:D13)</f>
        <v>60203</v>
      </c>
      <c r="F13" s="6">
        <f>E13/E43*100</f>
        <v>54.592031048803932</v>
      </c>
      <c r="G13" s="79">
        <v>28521</v>
      </c>
      <c r="H13" s="5">
        <v>363956</v>
      </c>
      <c r="I13" s="5">
        <f>SUM(G13:H13)</f>
        <v>392477</v>
      </c>
      <c r="J13" s="68">
        <f>I13/I43*100</f>
        <v>43.844977417116965</v>
      </c>
      <c r="K13" s="56"/>
      <c r="L13" s="81" t="str">
        <f>B6</f>
        <v>2025.</v>
      </c>
      <c r="M13" s="92">
        <f>E6</f>
        <v>23799</v>
      </c>
      <c r="N13" s="92">
        <f>E12</f>
        <v>61479</v>
      </c>
      <c r="O13" s="92">
        <f>E18</f>
        <v>18983</v>
      </c>
      <c r="P13" s="1">
        <f>E24</f>
        <v>248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67"/>
      <c r="B14" s="227">
        <v>2023</v>
      </c>
      <c r="C14" s="79">
        <v>5161</v>
      </c>
      <c r="D14" s="5">
        <v>56159</v>
      </c>
      <c r="E14" s="5">
        <f>C14+D14</f>
        <v>61320</v>
      </c>
      <c r="F14" s="6">
        <f>E14/E44*100</f>
        <v>58.367203190588143</v>
      </c>
      <c r="G14" s="79">
        <v>29360</v>
      </c>
      <c r="H14" s="5">
        <v>376491</v>
      </c>
      <c r="I14" s="5">
        <f>SUM(G14:H14)</f>
        <v>405851</v>
      </c>
      <c r="J14" s="68">
        <f>I14/I44*100</f>
        <v>46.948934122426692</v>
      </c>
      <c r="K14" s="56"/>
      <c r="L14" s="81" t="str">
        <f>B7</f>
        <v>2024.</v>
      </c>
      <c r="M14" s="92">
        <f>E7</f>
        <v>21538</v>
      </c>
      <c r="N14" s="92">
        <f>E13</f>
        <v>60203</v>
      </c>
      <c r="O14" s="93">
        <f>E19</f>
        <v>16824</v>
      </c>
      <c r="P14" s="1">
        <f>E25</f>
        <v>247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67"/>
      <c r="B15" s="227" t="s">
        <v>30</v>
      </c>
      <c r="C15" s="13">
        <f>C12/C13*100</f>
        <v>116.09092536244854</v>
      </c>
      <c r="D15" s="9">
        <f>D12/D13*11</f>
        <v>11.075930130364728</v>
      </c>
      <c r="E15" s="9">
        <f>E12/E13*100</f>
        <v>102.11949570619406</v>
      </c>
      <c r="F15" s="6"/>
      <c r="G15" s="13">
        <f>G12/G13*100</f>
        <v>115.43073524771221</v>
      </c>
      <c r="H15" s="9">
        <f>H12/H13*100</f>
        <v>98.904537911176078</v>
      </c>
      <c r="I15" s="9">
        <f>I12/I13*100</f>
        <v>100.10548388822784</v>
      </c>
      <c r="J15" s="68"/>
      <c r="K15" s="56"/>
      <c r="L15" s="81">
        <f>B8</f>
        <v>2023</v>
      </c>
      <c r="M15" s="92">
        <f>E8</f>
        <v>22154</v>
      </c>
      <c r="N15" s="92">
        <f>E14</f>
        <v>61320</v>
      </c>
      <c r="O15" s="93">
        <f>E20</f>
        <v>9618</v>
      </c>
      <c r="P15" s="1">
        <f>E26</f>
        <v>244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67"/>
      <c r="B16" s="227" t="s">
        <v>31</v>
      </c>
      <c r="C16" s="13">
        <f>C12/C14*100</f>
        <v>125.67331912420075</v>
      </c>
      <c r="D16" s="9">
        <f>D12/D14*100</f>
        <v>97.923752203564874</v>
      </c>
      <c r="E16" s="9">
        <f>E12/E14*100</f>
        <v>100.25929549902153</v>
      </c>
      <c r="F16" s="6"/>
      <c r="G16" s="13">
        <f>G12/G14*100</f>
        <v>112.13215258855587</v>
      </c>
      <c r="H16" s="9">
        <f>H12/H14*100</f>
        <v>95.611581684555532</v>
      </c>
      <c r="I16" s="9">
        <f>I12/I14*100</f>
        <v>96.806709851645053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67"/>
      <c r="B17" s="229" t="s">
        <v>7</v>
      </c>
      <c r="C17" s="10">
        <f>C12/E12*100</f>
        <v>10.549943883277217</v>
      </c>
      <c r="D17" s="11">
        <f>D12/E12*100</f>
        <v>89.450056116722791</v>
      </c>
      <c r="E17" s="11">
        <f>SUM(C17:D17)</f>
        <v>100.00000000000001</v>
      </c>
      <c r="F17" s="12"/>
      <c r="G17" s="10">
        <f>G12/I12*100</f>
        <v>8.3794233006100942</v>
      </c>
      <c r="H17" s="11">
        <f>H12/I12*100</f>
        <v>91.620576699389915</v>
      </c>
      <c r="I17" s="11">
        <f>SUM(G17:H17)</f>
        <v>100.00000000000001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68" t="s">
        <v>10</v>
      </c>
      <c r="B18" s="226" t="s">
        <v>29</v>
      </c>
      <c r="C18" s="75">
        <v>1687</v>
      </c>
      <c r="D18" s="27">
        <v>17296</v>
      </c>
      <c r="E18" s="27">
        <f>C18+D18</f>
        <v>18983</v>
      </c>
      <c r="F18" s="28">
        <f>E18/E42*100</f>
        <v>16.173501120378969</v>
      </c>
      <c r="G18" s="75">
        <v>7499</v>
      </c>
      <c r="H18" s="27">
        <v>93105</v>
      </c>
      <c r="I18" s="27">
        <f>G18+H18</f>
        <v>100604</v>
      </c>
      <c r="J18" s="67">
        <f>I18/I42*100</f>
        <v>10.184446559089713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69"/>
      <c r="B19" s="227" t="s">
        <v>26</v>
      </c>
      <c r="C19" s="79">
        <v>1697</v>
      </c>
      <c r="D19" s="5">
        <v>15127</v>
      </c>
      <c r="E19" s="5">
        <f>SUM(C19:D19)</f>
        <v>16824</v>
      </c>
      <c r="F19" s="6">
        <f>E19/E43*100</f>
        <v>15.255989408585574</v>
      </c>
      <c r="G19" s="79">
        <v>7387</v>
      </c>
      <c r="H19" s="5">
        <v>83827</v>
      </c>
      <c r="I19" s="5">
        <f>SUM(G19:H19)</f>
        <v>91214</v>
      </c>
      <c r="J19" s="68">
        <f>I19/I43*100</f>
        <v>10.189834742226695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69"/>
      <c r="B20" s="227">
        <v>2023</v>
      </c>
      <c r="C20" s="79">
        <v>864</v>
      </c>
      <c r="D20" s="5">
        <v>8754</v>
      </c>
      <c r="E20" s="5">
        <f>C20+D20</f>
        <v>9618</v>
      </c>
      <c r="F20" s="6">
        <f>E20/E44*100</f>
        <v>9.1548558429073186</v>
      </c>
      <c r="G20" s="79">
        <v>4976</v>
      </c>
      <c r="H20" s="5">
        <v>51009</v>
      </c>
      <c r="I20" s="5">
        <f>G20+H20</f>
        <v>55985</v>
      </c>
      <c r="J20" s="68">
        <f>I20/I44*100</f>
        <v>6.4763572760546566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69"/>
      <c r="B21" s="227" t="s">
        <v>30</v>
      </c>
      <c r="C21" s="13">
        <f>C18/C19*100</f>
        <v>99.410724808485568</v>
      </c>
      <c r="D21" s="9">
        <f>D18/D19*100</f>
        <v>114.33859985456469</v>
      </c>
      <c r="E21" s="9">
        <f>E18/E19*100</f>
        <v>112.83285782215881</v>
      </c>
      <c r="F21" s="6"/>
      <c r="G21" s="13">
        <f>G18/G19*100</f>
        <v>101.51617706782186</v>
      </c>
      <c r="H21" s="9">
        <f>H18/H19*100</f>
        <v>111.0680329726699</v>
      </c>
      <c r="I21" s="9">
        <f>I18/I19*100</f>
        <v>110.29447233977241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69"/>
      <c r="B22" s="227" t="s">
        <v>31</v>
      </c>
      <c r="C22" s="13">
        <f>C18/C20*100</f>
        <v>195.25462962962962</v>
      </c>
      <c r="D22" s="225">
        <f>D18/D20*100</f>
        <v>197.57824994288325</v>
      </c>
      <c r="E22" s="9">
        <f>E18/E20*100</f>
        <v>197.36951549178622</v>
      </c>
      <c r="F22" s="6"/>
      <c r="G22" s="13">
        <f>G18/G20*100</f>
        <v>150.70337620578778</v>
      </c>
      <c r="H22" s="9">
        <f>H18/H20*100</f>
        <v>182.52661295065579</v>
      </c>
      <c r="I22" s="9">
        <f>I18/I20*100</f>
        <v>179.69813342859695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70"/>
      <c r="B23" s="228" t="s">
        <v>7</v>
      </c>
      <c r="C23" s="14">
        <f>C18/E18*100</f>
        <v>8.8868988041932262</v>
      </c>
      <c r="D23" s="15">
        <f>D18/E18*100</f>
        <v>91.113101195806777</v>
      </c>
      <c r="E23" s="15">
        <f>SUM(C23:D23)</f>
        <v>100</v>
      </c>
      <c r="F23" s="16"/>
      <c r="G23" s="14">
        <f>G18/I18*100</f>
        <v>7.4539779730428215</v>
      </c>
      <c r="H23" s="15">
        <f>H18/I18*100</f>
        <v>92.546022026957175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71" t="s">
        <v>28</v>
      </c>
      <c r="B24" s="226" t="s">
        <v>29</v>
      </c>
      <c r="C24" s="78">
        <v>2</v>
      </c>
      <c r="D24" s="30">
        <v>246</v>
      </c>
      <c r="E24" s="29">
        <f>SUM(C24:D24)</f>
        <v>248</v>
      </c>
      <c r="F24" s="31">
        <f>E24/E42*100</f>
        <v>0.21129580560785882</v>
      </c>
      <c r="G24" s="78">
        <v>8</v>
      </c>
      <c r="H24" s="30">
        <v>1500</v>
      </c>
      <c r="I24" s="30">
        <f>SUM(G24:H24)</f>
        <v>1508</v>
      </c>
      <c r="J24" s="70">
        <f>I24/I42*100</f>
        <v>0.15265939138709483</v>
      </c>
      <c r="K24" s="56"/>
      <c r="M24" s="81" t="str">
        <f>B6</f>
        <v>2025.</v>
      </c>
      <c r="N24" s="81" t="str">
        <f>B7</f>
        <v>2024.</v>
      </c>
      <c r="O24" s="81">
        <f>B8</f>
        <v>2023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71"/>
      <c r="B25" s="227" t="s">
        <v>26</v>
      </c>
      <c r="C25" s="79">
        <v>1</v>
      </c>
      <c r="D25" s="5">
        <v>246</v>
      </c>
      <c r="E25" s="5">
        <f>SUM(C25:D25)</f>
        <v>247</v>
      </c>
      <c r="F25" s="6">
        <f>E25/E43*100</f>
        <v>0.22397939752262463</v>
      </c>
      <c r="G25" s="79">
        <v>5</v>
      </c>
      <c r="H25" s="5">
        <v>1520</v>
      </c>
      <c r="I25" s="5">
        <f>SUM(G25:H25)</f>
        <v>1525</v>
      </c>
      <c r="J25" s="68">
        <f>I25/I43*100</f>
        <v>0.17036308003043077</v>
      </c>
      <c r="K25" s="56"/>
      <c r="L25" s="81" t="s">
        <v>11</v>
      </c>
      <c r="M25" s="81">
        <f>I24</f>
        <v>1508</v>
      </c>
      <c r="N25" s="81">
        <f>I25</f>
        <v>1525</v>
      </c>
      <c r="O25" s="81">
        <f>I26</f>
        <v>1582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71"/>
      <c r="B26" s="227">
        <v>2023</v>
      </c>
      <c r="C26" s="79">
        <v>2</v>
      </c>
      <c r="D26" s="5">
        <v>242</v>
      </c>
      <c r="E26" s="5">
        <f>SUM(C26:D26)</f>
        <v>244</v>
      </c>
      <c r="F26" s="6">
        <f>E26/E44*100</f>
        <v>0.23225044974728484</v>
      </c>
      <c r="G26" s="79">
        <v>20</v>
      </c>
      <c r="H26" s="5">
        <v>1562</v>
      </c>
      <c r="I26" s="4">
        <f>SUM(G26:H26)</f>
        <v>1582</v>
      </c>
      <c r="J26" s="68">
        <f>I26/I44*100</f>
        <v>0.18300611254297522</v>
      </c>
      <c r="K26" s="56"/>
      <c r="L26" s="81" t="str">
        <f>A18</f>
        <v>OSTALI UGOSTITELJSKI OBJEKTI ZA SMJEŠTAJ</v>
      </c>
      <c r="M26" s="93">
        <f>I18</f>
        <v>100604</v>
      </c>
      <c r="N26" s="93">
        <f>I19</f>
        <v>91214</v>
      </c>
      <c r="O26" s="93">
        <f>I20</f>
        <v>55985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71"/>
      <c r="B27" s="227" t="s">
        <v>30</v>
      </c>
      <c r="C27" s="13">
        <f>C24/C25*100</f>
        <v>200</v>
      </c>
      <c r="D27" s="9">
        <f>D24/D25*100</f>
        <v>100</v>
      </c>
      <c r="E27" s="9">
        <f>E24/E25*100</f>
        <v>100.40485829959513</v>
      </c>
      <c r="F27" s="6"/>
      <c r="G27" s="13">
        <f>G24/G25*100</f>
        <v>160</v>
      </c>
      <c r="H27" s="9">
        <f>H24/H25*100</f>
        <v>98.68421052631578</v>
      </c>
      <c r="I27" s="5">
        <f>I24/I25*100</f>
        <v>98.885245901639337</v>
      </c>
      <c r="J27" s="68"/>
      <c r="K27" s="56"/>
      <c r="L27" s="81" t="s">
        <v>9</v>
      </c>
      <c r="M27" s="93">
        <f>I12</f>
        <v>392891</v>
      </c>
      <c r="N27" s="93">
        <f>I13</f>
        <v>392477</v>
      </c>
      <c r="O27" s="93">
        <f>I14</f>
        <v>405851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71"/>
      <c r="B28" s="227" t="s">
        <v>31</v>
      </c>
      <c r="C28" s="13">
        <f>C24/C26*100</f>
        <v>100</v>
      </c>
      <c r="D28" s="9">
        <f>D24/D26*100</f>
        <v>101.65289256198346</v>
      </c>
      <c r="E28" s="9">
        <f>E24/E26*100</f>
        <v>101.63934426229508</v>
      </c>
      <c r="F28" s="6"/>
      <c r="G28" s="13">
        <f>G24/G26*100</f>
        <v>40</v>
      </c>
      <c r="H28" s="9">
        <f>H24/H26*100</f>
        <v>96.030729833546729</v>
      </c>
      <c r="I28" s="9">
        <f>I24/I26*100</f>
        <v>95.322376738305948</v>
      </c>
      <c r="J28" s="68"/>
      <c r="K28" s="56"/>
      <c r="L28" s="81" t="s">
        <v>8</v>
      </c>
      <c r="M28" s="93">
        <f>I6</f>
        <v>96934</v>
      </c>
      <c r="N28" s="93">
        <f>I7</f>
        <v>88129</v>
      </c>
      <c r="O28" s="93">
        <f>I8</f>
        <v>93884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71"/>
      <c r="B29" s="229" t="s">
        <v>7</v>
      </c>
      <c r="C29" s="10">
        <f>C24/E24*100</f>
        <v>0.80645161290322576</v>
      </c>
      <c r="D29" s="11">
        <f>D24/E24*100</f>
        <v>99.193548387096769</v>
      </c>
      <c r="E29" s="11">
        <f>SUM(C29:D29)</f>
        <v>100</v>
      </c>
      <c r="F29" s="12"/>
      <c r="G29" s="10">
        <f>G24/I24*100</f>
        <v>0.53050397877984079</v>
      </c>
      <c r="H29" s="11">
        <f>H24/I24*100</f>
        <v>99.469496021220166</v>
      </c>
      <c r="I29" s="11">
        <f>SUM(G29:H29)</f>
        <v>100.00000000000001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46" t="s">
        <v>12</v>
      </c>
      <c r="B30" s="230" t="s">
        <v>29</v>
      </c>
      <c r="C30" s="75">
        <f t="shared" ref="C30:J32" si="0">C6+C12+C18+C24</f>
        <v>11509</v>
      </c>
      <c r="D30" s="27">
        <f t="shared" si="0"/>
        <v>93000</v>
      </c>
      <c r="E30" s="27">
        <f t="shared" si="0"/>
        <v>104509</v>
      </c>
      <c r="F30" s="28">
        <f t="shared" si="0"/>
        <v>89.041586081740803</v>
      </c>
      <c r="G30" s="75">
        <f t="shared" si="0"/>
        <v>48887</v>
      </c>
      <c r="H30" s="27">
        <f t="shared" si="0"/>
        <v>543050</v>
      </c>
      <c r="I30" s="27">
        <f>I6+I12+I18+I24</f>
        <v>591937</v>
      </c>
      <c r="J30" s="67">
        <f t="shared" si="0"/>
        <v>59.923569071288298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47"/>
      <c r="B31" s="231" t="s">
        <v>26</v>
      </c>
      <c r="C31" s="77">
        <f t="shared" si="0"/>
        <v>10478</v>
      </c>
      <c r="D31" s="42">
        <f t="shared" si="0"/>
        <v>88334</v>
      </c>
      <c r="E31" s="42">
        <f t="shared" si="0"/>
        <v>98812</v>
      </c>
      <c r="F31" s="43">
        <f t="shared" si="0"/>
        <v>89.602640599212904</v>
      </c>
      <c r="G31" s="77">
        <f t="shared" si="0"/>
        <v>43533</v>
      </c>
      <c r="H31" s="42">
        <f t="shared" si="0"/>
        <v>529812</v>
      </c>
      <c r="I31" s="42">
        <f t="shared" si="0"/>
        <v>573345</v>
      </c>
      <c r="J31" s="72">
        <f t="shared" si="0"/>
        <v>64.050373849211354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47"/>
      <c r="B32" s="231">
        <v>2023</v>
      </c>
      <c r="C32" s="77">
        <f t="shared" si="0"/>
        <v>8615</v>
      </c>
      <c r="D32" s="42">
        <f t="shared" si="0"/>
        <v>84721</v>
      </c>
      <c r="E32" s="42">
        <f t="shared" si="0"/>
        <v>93336</v>
      </c>
      <c r="F32" s="43">
        <f t="shared" si="0"/>
        <v>88.841508104969591</v>
      </c>
      <c r="G32" s="77">
        <f t="shared" si="0"/>
        <v>40347</v>
      </c>
      <c r="H32" s="42">
        <f t="shared" si="0"/>
        <v>516955</v>
      </c>
      <c r="I32" s="42">
        <f t="shared" si="0"/>
        <v>557302</v>
      </c>
      <c r="J32" s="72">
        <f t="shared" si="0"/>
        <v>64.468819552733976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47"/>
      <c r="B33" s="231" t="s">
        <v>30</v>
      </c>
      <c r="C33" s="45">
        <f>C30/C31*100</f>
        <v>109.83966405802634</v>
      </c>
      <c r="D33" s="44">
        <f>D30/D31*100</f>
        <v>105.28222428509974</v>
      </c>
      <c r="E33" s="44">
        <f>E30/E31*100</f>
        <v>105.76549406954621</v>
      </c>
      <c r="F33" s="43"/>
      <c r="G33" s="45">
        <f>G30/G31*100</f>
        <v>112.29871591666092</v>
      </c>
      <c r="H33" s="44">
        <f>H30/H31*100</f>
        <v>102.49862215276362</v>
      </c>
      <c r="I33" s="44">
        <f>I30/I31*100</f>
        <v>103.24272471199714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47"/>
      <c r="B34" s="231" t="s">
        <v>31</v>
      </c>
      <c r="C34" s="45">
        <f>C30/C32*100</f>
        <v>133.59257109692396</v>
      </c>
      <c r="D34" s="44">
        <f>D30/D32*100</f>
        <v>109.77207540043202</v>
      </c>
      <c r="E34" s="44">
        <f>E30/E32*100</f>
        <v>111.97072940773121</v>
      </c>
      <c r="F34" s="43"/>
      <c r="G34" s="45">
        <f>G30/G32*100</f>
        <v>121.16638163927924</v>
      </c>
      <c r="H34" s="44">
        <f>H30/H32*100</f>
        <v>105.04782814751768</v>
      </c>
      <c r="I34" s="44">
        <f>I30/I32*100</f>
        <v>106.21476327018384</v>
      </c>
      <c r="J34" s="43"/>
      <c r="K34" s="238" t="s">
        <v>20</v>
      </c>
      <c r="L34" s="239"/>
      <c r="M34" s="239"/>
      <c r="N34" s="239"/>
      <c r="O34" s="239"/>
      <c r="P34" s="239"/>
      <c r="Q34" s="240"/>
    </row>
    <row r="35" spans="1:17" ht="15" customHeight="1" thickBot="1" x14ac:dyDescent="0.3">
      <c r="A35" s="248"/>
      <c r="B35" s="232" t="s">
        <v>7</v>
      </c>
      <c r="C35" s="50">
        <f>C30/E30*100</f>
        <v>11.012448688629688</v>
      </c>
      <c r="D35" s="48">
        <f>D30/E30*100</f>
        <v>88.987551311370311</v>
      </c>
      <c r="E35" s="48">
        <f>SUM(C35:D35)</f>
        <v>100</v>
      </c>
      <c r="F35" s="49"/>
      <c r="G35" s="50">
        <f>G30/I30*100</f>
        <v>8.2588180836812022</v>
      </c>
      <c r="H35" s="48">
        <f>H30/I30*100</f>
        <v>91.741181916318794</v>
      </c>
      <c r="I35" s="48">
        <f>SUM(G35:H35)</f>
        <v>100</v>
      </c>
      <c r="J35" s="49"/>
      <c r="K35" s="241"/>
      <c r="L35" s="242"/>
      <c r="M35" s="242"/>
      <c r="N35" s="242"/>
      <c r="O35" s="242"/>
      <c r="P35" s="242"/>
      <c r="Q35" s="243"/>
    </row>
    <row r="36" spans="1:17" ht="15" customHeight="1" x14ac:dyDescent="0.25">
      <c r="A36" s="249" t="s">
        <v>13</v>
      </c>
      <c r="B36" s="226" t="s">
        <v>29</v>
      </c>
      <c r="C36" s="75">
        <v>3635</v>
      </c>
      <c r="D36" s="27">
        <v>9227</v>
      </c>
      <c r="E36" s="27">
        <f>SUM(C36:D36)</f>
        <v>12862</v>
      </c>
      <c r="F36" s="28">
        <f>E36/E42*100</f>
        <v>10.958413918259195</v>
      </c>
      <c r="G36" s="75">
        <v>142188</v>
      </c>
      <c r="H36" s="27">
        <v>253695</v>
      </c>
      <c r="I36" s="27">
        <f>G36+H36</f>
        <v>395883</v>
      </c>
      <c r="J36" s="28">
        <f>I36/I42*100</f>
        <v>40.076430928711709</v>
      </c>
      <c r="K36" s="56"/>
      <c r="Q36" s="57"/>
    </row>
    <row r="37" spans="1:17" ht="15" customHeight="1" x14ac:dyDescent="0.25">
      <c r="A37" s="250"/>
      <c r="B37" s="227" t="s">
        <v>26</v>
      </c>
      <c r="C37" s="76">
        <v>3384</v>
      </c>
      <c r="D37" s="22">
        <v>8082</v>
      </c>
      <c r="E37" s="158">
        <f>SUM(C37:D37)</f>
        <v>11466</v>
      </c>
      <c r="F37" s="23">
        <f>E37/E43*100</f>
        <v>10.397359400787101</v>
      </c>
      <c r="G37" s="76">
        <v>128392</v>
      </c>
      <c r="H37" s="22">
        <v>193410</v>
      </c>
      <c r="I37" s="22">
        <f>G37+H37</f>
        <v>321802</v>
      </c>
      <c r="J37" s="23">
        <f>I37/I43*100</f>
        <v>35.949626150788646</v>
      </c>
      <c r="K37" s="56"/>
      <c r="L37" s="81" t="s">
        <v>8</v>
      </c>
      <c r="M37" s="82">
        <f>J6</f>
        <v>9.8129213824380965</v>
      </c>
      <c r="Q37" s="57"/>
    </row>
    <row r="38" spans="1:17" ht="15" customHeight="1" x14ac:dyDescent="0.25">
      <c r="A38" s="250"/>
      <c r="B38" s="227">
        <v>2023</v>
      </c>
      <c r="C38" s="76">
        <v>3541</v>
      </c>
      <c r="D38" s="22">
        <v>8182</v>
      </c>
      <c r="E38" s="22">
        <f>SUM(C38:D38)</f>
        <v>11723</v>
      </c>
      <c r="F38" s="23">
        <f>E38/E44*100</f>
        <v>11.158491895030412</v>
      </c>
      <c r="G38" s="76">
        <v>126729</v>
      </c>
      <c r="H38" s="22">
        <v>180421</v>
      </c>
      <c r="I38" s="22">
        <f>G38+H38</f>
        <v>307150</v>
      </c>
      <c r="J38" s="23">
        <f>I38/I44*100</f>
        <v>35.531180447266017</v>
      </c>
      <c r="K38" s="56"/>
      <c r="L38" s="81" t="s">
        <v>9</v>
      </c>
      <c r="M38" s="82">
        <f>J12</f>
        <v>39.773541738373389</v>
      </c>
      <c r="Q38" s="57"/>
    </row>
    <row r="39" spans="1:17" ht="15" customHeight="1" x14ac:dyDescent="0.25">
      <c r="A39" s="250"/>
      <c r="B39" s="227" t="s">
        <v>30</v>
      </c>
      <c r="C39" s="25">
        <f>C36/C37*100</f>
        <v>107.41725768321513</v>
      </c>
      <c r="D39" s="24">
        <f>D36/D37*100</f>
        <v>114.1672853254145</v>
      </c>
      <c r="E39" s="219">
        <f>E36/E37*100</f>
        <v>112.17512646084076</v>
      </c>
      <c r="F39" s="23"/>
      <c r="G39" s="25">
        <f>G36/G37*100</f>
        <v>110.7452177705776</v>
      </c>
      <c r="H39" s="24">
        <f>H36/H37*100</f>
        <v>131.16953621839616</v>
      </c>
      <c r="I39" s="24">
        <f>I36/I37*100</f>
        <v>123.02067731089303</v>
      </c>
      <c r="J39" s="23"/>
      <c r="K39" s="56"/>
      <c r="L39" s="81" t="s">
        <v>10</v>
      </c>
      <c r="M39" s="82">
        <f>J18</f>
        <v>10.184446559089713</v>
      </c>
      <c r="Q39" s="57"/>
    </row>
    <row r="40" spans="1:17" ht="15" customHeight="1" x14ac:dyDescent="0.25">
      <c r="A40" s="250"/>
      <c r="B40" s="227" t="s">
        <v>31</v>
      </c>
      <c r="C40" s="25">
        <f>C36/C38*100</f>
        <v>102.65461733973453</v>
      </c>
      <c r="D40" s="219">
        <f>D36/D38*100</f>
        <v>112.77193840136886</v>
      </c>
      <c r="E40" s="24">
        <f>E36/E38*100</f>
        <v>109.71594301799881</v>
      </c>
      <c r="F40" s="23"/>
      <c r="G40" s="25">
        <f>G36/G38*100</f>
        <v>112.19847075255072</v>
      </c>
      <c r="H40" s="24">
        <f>H36/H38*100</f>
        <v>140.61278897689294</v>
      </c>
      <c r="I40" s="24">
        <f>I36/I38*100</f>
        <v>128.8891421129741</v>
      </c>
      <c r="J40" s="23"/>
      <c r="K40" s="56"/>
      <c r="L40" s="81" t="s">
        <v>11</v>
      </c>
      <c r="M40" s="82">
        <f>J24</f>
        <v>0.15265939138709483</v>
      </c>
      <c r="Q40" s="57"/>
    </row>
    <row r="41" spans="1:17" ht="15" customHeight="1" thickBot="1" x14ac:dyDescent="0.3">
      <c r="A41" s="251"/>
      <c r="B41" s="233" t="s">
        <v>7</v>
      </c>
      <c r="C41" s="47">
        <f>C36/E36*100</f>
        <v>28.261545638314416</v>
      </c>
      <c r="D41" s="46">
        <f>D36/E36*100</f>
        <v>71.738454361685584</v>
      </c>
      <c r="E41" s="46">
        <f>SUM(C41:D41)</f>
        <v>100</v>
      </c>
      <c r="F41" s="26"/>
      <c r="G41" s="47">
        <f>G36/I36*100</f>
        <v>35.916672350164063</v>
      </c>
      <c r="H41" s="46">
        <f>H36/I36*100</f>
        <v>64.083327649835937</v>
      </c>
      <c r="I41" s="46">
        <f>SUM(G41:H41)</f>
        <v>100</v>
      </c>
      <c r="J41" s="26"/>
      <c r="K41" s="56"/>
      <c r="L41" s="81" t="s">
        <v>21</v>
      </c>
      <c r="M41" s="82">
        <f>J36</f>
        <v>40.076430928711709</v>
      </c>
      <c r="Q41" s="57"/>
    </row>
    <row r="42" spans="1:17" ht="15" customHeight="1" x14ac:dyDescent="0.25">
      <c r="A42" s="262" t="s">
        <v>18</v>
      </c>
      <c r="B42" s="234" t="s">
        <v>29</v>
      </c>
      <c r="C42" s="73">
        <f t="shared" ref="C42:D44" si="1">C30+C36</f>
        <v>15144</v>
      </c>
      <c r="D42" s="51">
        <f t="shared" si="1"/>
        <v>102227</v>
      </c>
      <c r="E42" s="51">
        <f>SUM(C42:D42)</f>
        <v>117371</v>
      </c>
      <c r="F42" s="52">
        <f>F6+F12+F18+F24+F36</f>
        <v>100</v>
      </c>
      <c r="G42" s="73">
        <f>G30+G36</f>
        <v>191075</v>
      </c>
      <c r="H42" s="51">
        <f t="shared" ref="G42:H44" si="2">H30+H36</f>
        <v>796745</v>
      </c>
      <c r="I42" s="51">
        <f>SUM(G42:H42)</f>
        <v>987820</v>
      </c>
      <c r="J42" s="52">
        <f>J6+J12+J18+J24+J36</f>
        <v>100</v>
      </c>
      <c r="K42" s="56"/>
      <c r="Q42" s="57"/>
    </row>
    <row r="43" spans="1:17" ht="15" customHeight="1" x14ac:dyDescent="0.25">
      <c r="A43" s="262"/>
      <c r="B43" s="235" t="s">
        <v>26</v>
      </c>
      <c r="C43" s="74">
        <f t="shared" si="1"/>
        <v>13862</v>
      </c>
      <c r="D43" s="32">
        <f t="shared" si="1"/>
        <v>96416</v>
      </c>
      <c r="E43" s="32">
        <f>SUM(C43:D43)</f>
        <v>110278</v>
      </c>
      <c r="F43" s="33">
        <f>F31+F37</f>
        <v>100</v>
      </c>
      <c r="G43" s="74">
        <f t="shared" si="2"/>
        <v>171925</v>
      </c>
      <c r="H43" s="32">
        <f t="shared" si="2"/>
        <v>723222</v>
      </c>
      <c r="I43" s="32">
        <f>SUM(G43:H43)</f>
        <v>895147</v>
      </c>
      <c r="J43" s="33">
        <f>J7+J13+J19+J25+J37</f>
        <v>100</v>
      </c>
      <c r="K43" s="56"/>
      <c r="Q43" s="57"/>
    </row>
    <row r="44" spans="1:17" ht="15" customHeight="1" x14ac:dyDescent="0.25">
      <c r="A44" s="262"/>
      <c r="B44" s="235">
        <v>2023</v>
      </c>
      <c r="C44" s="74">
        <f t="shared" si="1"/>
        <v>12156</v>
      </c>
      <c r="D44" s="32">
        <f t="shared" si="1"/>
        <v>92903</v>
      </c>
      <c r="E44" s="32">
        <f>SUM(C44:D44)</f>
        <v>105059</v>
      </c>
      <c r="F44" s="33">
        <f>F32+F38</f>
        <v>100</v>
      </c>
      <c r="G44" s="74">
        <f t="shared" si="2"/>
        <v>167076</v>
      </c>
      <c r="H44" s="32">
        <f t="shared" si="2"/>
        <v>697376</v>
      </c>
      <c r="I44" s="237">
        <f>SUM(G44:H44)</f>
        <v>864452</v>
      </c>
      <c r="J44" s="33">
        <f>J32+J38</f>
        <v>100</v>
      </c>
      <c r="K44" s="56"/>
      <c r="Q44" s="57"/>
    </row>
    <row r="45" spans="1:17" ht="15" customHeight="1" x14ac:dyDescent="0.25">
      <c r="A45" s="262"/>
      <c r="B45" s="235" t="s">
        <v>30</v>
      </c>
      <c r="C45" s="35">
        <f>C42/C43*100</f>
        <v>109.24830471793392</v>
      </c>
      <c r="D45" s="34">
        <f>D42/D43*100</f>
        <v>106.02700796548289</v>
      </c>
      <c r="E45" s="34">
        <f>E42/E43*100</f>
        <v>106.43192658553838</v>
      </c>
      <c r="F45" s="33"/>
      <c r="G45" s="35">
        <f>G42/G43*100</f>
        <v>111.13857786825652</v>
      </c>
      <c r="H45" s="34">
        <f>H42/H43*100</f>
        <v>110.16603477217231</v>
      </c>
      <c r="I45" s="34">
        <f>I42/I43*100</f>
        <v>110.35282473158038</v>
      </c>
      <c r="J45" s="33"/>
      <c r="K45" s="56"/>
      <c r="Q45" s="57"/>
    </row>
    <row r="46" spans="1:17" ht="15" customHeight="1" x14ac:dyDescent="0.25">
      <c r="A46" s="262"/>
      <c r="B46" s="235" t="s">
        <v>31</v>
      </c>
      <c r="C46" s="35">
        <f>C42/C44*100</f>
        <v>124.58045409674234</v>
      </c>
      <c r="D46" s="34">
        <f>D42/D44*100</f>
        <v>110.03627439372248</v>
      </c>
      <c r="E46" s="34">
        <f>E42/E44*100</f>
        <v>111.71912925118266</v>
      </c>
      <c r="F46" s="33"/>
      <c r="G46" s="35">
        <f>G42/G44*100</f>
        <v>114.3641217170629</v>
      </c>
      <c r="H46" s="34">
        <f>H42/H44*100</f>
        <v>114.24898476575048</v>
      </c>
      <c r="I46" s="34">
        <f>I42/I44*100</f>
        <v>114.27123773211237</v>
      </c>
      <c r="J46" s="33"/>
      <c r="K46" s="56"/>
      <c r="Q46" s="57"/>
    </row>
    <row r="47" spans="1:17" ht="15" customHeight="1" thickBot="1" x14ac:dyDescent="0.3">
      <c r="A47" s="263"/>
      <c r="B47" s="236" t="s">
        <v>7</v>
      </c>
      <c r="C47" s="38">
        <f>C42/E42*100</f>
        <v>12.90267612953796</v>
      </c>
      <c r="D47" s="36">
        <f>D42/E42*100</f>
        <v>87.097323870462034</v>
      </c>
      <c r="E47" s="36">
        <f>SUM(C47:D47)</f>
        <v>100</v>
      </c>
      <c r="F47" s="37"/>
      <c r="G47" s="38">
        <f>G42/I42*100</f>
        <v>19.343098945151951</v>
      </c>
      <c r="H47" s="36">
        <f>H42/I42*100</f>
        <v>80.656901054848049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A42:A47"/>
    <mergeCell ref="A6:A11"/>
    <mergeCell ref="A12:A17"/>
    <mergeCell ref="A18:A23"/>
    <mergeCell ref="A24:A29"/>
    <mergeCell ref="K34:Q35"/>
    <mergeCell ref="A1:Q3"/>
    <mergeCell ref="A30:A35"/>
    <mergeCell ref="A36:A41"/>
    <mergeCell ref="K4:Q4"/>
    <mergeCell ref="A4:B5"/>
    <mergeCell ref="C4:F4"/>
    <mergeCell ref="G4:J4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Normal="100" zoomScaleSheetLayoutView="80" zoomScalePageLayoutView="60" workbookViewId="0">
      <selection activeCell="U20" sqref="U20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33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29</v>
      </c>
      <c r="C4" s="274"/>
      <c r="D4" s="274"/>
      <c r="E4" s="275" t="s">
        <v>26</v>
      </c>
      <c r="F4" s="274"/>
      <c r="G4" s="276"/>
      <c r="H4" s="274" t="s">
        <v>23</v>
      </c>
      <c r="I4" s="274"/>
      <c r="J4" s="274"/>
      <c r="K4" s="277" t="s">
        <v>30</v>
      </c>
      <c r="L4" s="278"/>
      <c r="M4" s="274" t="s">
        <v>31</v>
      </c>
      <c r="N4" s="274"/>
      <c r="O4" s="279" t="s">
        <v>27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Njemačka</v>
      </c>
      <c r="R5" s="101">
        <f>D6</f>
        <v>25.123619574380378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35</v>
      </c>
      <c r="B6" s="122">
        <v>19705</v>
      </c>
      <c r="C6" s="123">
        <v>148716</v>
      </c>
      <c r="D6" s="127">
        <f>IF($C$83&lt;&gt;0,C6/$C$83*100,0)</f>
        <v>25.123619574380378</v>
      </c>
      <c r="E6" s="124">
        <v>19508</v>
      </c>
      <c r="F6" s="123">
        <v>153346</v>
      </c>
      <c r="G6" s="125">
        <f t="shared" ref="G6:G37" si="1">IF($F$83&lt;&gt;0,F6/$F$83*100,0)</f>
        <v>26.745851101867114</v>
      </c>
      <c r="H6" s="122">
        <v>20570</v>
      </c>
      <c r="I6" s="123">
        <v>161612</v>
      </c>
      <c r="J6" s="127">
        <f t="shared" ref="J6:J37" si="2">IF($I$83&lt;&gt;0,I6/$I$83*100,0)</f>
        <v>28.998998747537243</v>
      </c>
      <c r="K6" s="132">
        <f>IF(OR(B6&lt;&gt;0)*(E6&lt;&gt;0),B6/E6*100," ")</f>
        <v>101.00984211605495</v>
      </c>
      <c r="L6" s="133">
        <f>IF(OR(C6&lt;&gt;0)*(F6&lt;&gt;0),C6/F6*100," ")</f>
        <v>96.980684204348336</v>
      </c>
      <c r="M6" s="189">
        <f t="shared" ref="M6:M37" si="3">IF(OR(B6&lt;&gt;0)*(H6&lt;&gt;0),B6/H6*100," ")</f>
        <v>95.794846864365581</v>
      </c>
      <c r="N6" s="190">
        <f>IF(OR(C6&lt;&gt;0)*(I6&lt;&gt;0),C6/I6*100," ")</f>
        <v>92.02039452515902</v>
      </c>
      <c r="O6" s="131">
        <f>IF(OR(E6&lt;&gt;0)*(H6&lt;&gt;0),E6/H6*100," ")</f>
        <v>94.837141468157512</v>
      </c>
      <c r="P6" s="133">
        <f>IF(OR(F6&lt;&gt;0)*(I6&lt;&gt;0),F6/I6*100," ")</f>
        <v>94.885280795980492</v>
      </c>
      <c r="Q6" t="str">
        <f t="shared" si="0"/>
        <v>Austrija</v>
      </c>
      <c r="R6" s="101">
        <f t="shared" ref="R6:R14" si="4">D7</f>
        <v>12.745275257333127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36</v>
      </c>
      <c r="B7" s="108">
        <v>15186</v>
      </c>
      <c r="C7" s="109">
        <v>75444</v>
      </c>
      <c r="D7" s="128">
        <f>IF($C$83&lt;&gt;0,C7/$C$83*100,0)</f>
        <v>12.745275257333127</v>
      </c>
      <c r="E7" s="112">
        <v>13510</v>
      </c>
      <c r="F7" s="109">
        <v>69562</v>
      </c>
      <c r="G7" s="39">
        <f t="shared" si="1"/>
        <v>12.132660091219075</v>
      </c>
      <c r="H7" s="108">
        <v>13059</v>
      </c>
      <c r="I7" s="109">
        <v>67258</v>
      </c>
      <c r="J7" s="127">
        <f t="shared" si="2"/>
        <v>12.068501458814072</v>
      </c>
      <c r="K7" s="132">
        <f>IF(OR(B7&lt;&gt;0)*(E7&lt;&gt;0),B7/E7*100," ")</f>
        <v>112.40562546262028</v>
      </c>
      <c r="L7" s="133">
        <f>IF(OR(C7&lt;&gt;0)*(F7&lt;&gt;0),C7/F7*100," ")</f>
        <v>108.45576607918117</v>
      </c>
      <c r="M7" s="40">
        <f t="shared" si="3"/>
        <v>116.28761773489546</v>
      </c>
      <c r="N7" s="41">
        <f>IF(OR(C7&lt;&gt;0)*(I7&lt;&gt;0),C7/I7*100," ")</f>
        <v>112.17104284992121</v>
      </c>
      <c r="O7" s="131">
        <f>IF(OR(E7&lt;&gt;0)*(H7&lt;&gt;0),E7/H7*100," ")</f>
        <v>103.45355693391531</v>
      </c>
      <c r="P7" s="133">
        <f t="shared" ref="P7:P70" si="5">IF(OR(F7&lt;&gt;0)*(I7&lt;&gt;0),F7/I7*100," ")</f>
        <v>103.42561479675281</v>
      </c>
      <c r="Q7" t="str">
        <f t="shared" si="0"/>
        <v>Mađarska</v>
      </c>
      <c r="R7" s="101">
        <f t="shared" si="4"/>
        <v>9.5250001267026718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37</v>
      </c>
      <c r="B8" s="108">
        <v>11284</v>
      </c>
      <c r="C8" s="109">
        <v>56382</v>
      </c>
      <c r="D8" s="128">
        <f>IF($C$83&lt;&gt;0,C8/$C$83*100,0)</f>
        <v>9.5250001267026718</v>
      </c>
      <c r="E8" s="112">
        <v>11152</v>
      </c>
      <c r="F8" s="109">
        <v>56574</v>
      </c>
      <c r="G8" s="39">
        <f t="shared" si="1"/>
        <v>9.8673573502864755</v>
      </c>
      <c r="H8" s="108">
        <v>9295</v>
      </c>
      <c r="I8" s="109">
        <v>47085</v>
      </c>
      <c r="J8" s="127">
        <f t="shared" si="2"/>
        <v>8.448740539240843</v>
      </c>
      <c r="K8" s="132">
        <f>IF(OR(B8&lt;&gt;0)*(E8&lt;&gt;0),B8/E8*100," ")</f>
        <v>101.18364418938306</v>
      </c>
      <c r="L8" s="133">
        <f>IF(OR(C8&lt;&gt;0)*(F8&lt;&gt;0),C8/F8*100," ")</f>
        <v>99.660621486902116</v>
      </c>
      <c r="M8" s="40">
        <f t="shared" si="3"/>
        <v>121.39860139860139</v>
      </c>
      <c r="N8" s="41">
        <f>IF(OR(C8&lt;&gt;0)*(I8&lt;&gt;0),C8/I8*100," ")</f>
        <v>119.74514176489328</v>
      </c>
      <c r="O8" s="131">
        <f>IF(OR(E8&lt;&gt;0)*(H8&lt;&gt;0),E8/H8*100," ")</f>
        <v>119.97848305540613</v>
      </c>
      <c r="P8" s="133">
        <f t="shared" si="5"/>
        <v>120.15291494106404</v>
      </c>
      <c r="Q8" t="str">
        <f t="shared" si="0"/>
        <v>Slovenija</v>
      </c>
      <c r="R8" s="101">
        <f t="shared" si="4"/>
        <v>9.0730939272253632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38</v>
      </c>
      <c r="B9" s="108">
        <v>11105</v>
      </c>
      <c r="C9" s="109">
        <v>53707</v>
      </c>
      <c r="D9" s="128">
        <f>IF($C$83&lt;&gt;0,C9/$C$83*100,0)</f>
        <v>9.0730939272253632</v>
      </c>
      <c r="E9" s="112">
        <v>10516</v>
      </c>
      <c r="F9" s="109">
        <v>51543</v>
      </c>
      <c r="G9" s="39">
        <f t="shared" si="1"/>
        <v>8.9898752060277829</v>
      </c>
      <c r="H9" s="108">
        <v>9194</v>
      </c>
      <c r="I9" s="109">
        <v>45484</v>
      </c>
      <c r="J9" s="127">
        <f t="shared" si="2"/>
        <v>8.1614636229548783</v>
      </c>
      <c r="K9" s="132">
        <f>IF(OR(B9&lt;&gt;0)*(E9&lt;&gt;0),B9/E9*100," ")</f>
        <v>105.60098896918981</v>
      </c>
      <c r="L9" s="133">
        <f>IF(OR(C9&lt;&gt;0)*(F9&lt;&gt;0),C9/F9*100," ")</f>
        <v>104.19843625710573</v>
      </c>
      <c r="M9" s="40">
        <f t="shared" si="3"/>
        <v>120.7852947574505</v>
      </c>
      <c r="N9" s="41">
        <f>IF(OR(C9&lt;&gt;0)*(I9&lt;&gt;0),C9/I9*100," ")</f>
        <v>118.07888488259609</v>
      </c>
      <c r="O9" s="131">
        <f>IF(OR(E9&lt;&gt;0)*(H9&lt;&gt;0),E9/H9*100," ")</f>
        <v>114.37894278877529</v>
      </c>
      <c r="P9" s="133">
        <f t="shared" si="5"/>
        <v>113.32116788321167</v>
      </c>
      <c r="Q9" t="str">
        <f t="shared" si="0"/>
        <v>Hrvatska</v>
      </c>
      <c r="R9" s="101">
        <f t="shared" si="4"/>
        <v>8.2588180836812022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39</v>
      </c>
      <c r="B10" s="108">
        <v>11509</v>
      </c>
      <c r="C10" s="109">
        <v>48887</v>
      </c>
      <c r="D10" s="128">
        <f>IF($C$83&lt;&gt;0,C10/$C$83*100,0)</f>
        <v>8.2588180836812022</v>
      </c>
      <c r="E10" s="112">
        <v>10478</v>
      </c>
      <c r="F10" s="109">
        <v>43533</v>
      </c>
      <c r="G10" s="39">
        <f t="shared" si="1"/>
        <v>7.5928106114119762</v>
      </c>
      <c r="H10" s="108">
        <v>8615</v>
      </c>
      <c r="I10" s="109">
        <v>40347</v>
      </c>
      <c r="J10" s="127">
        <f t="shared" si="2"/>
        <v>7.2397012750716847</v>
      </c>
      <c r="K10" s="132">
        <f>IF(OR(B10&lt;&gt;0)*(E10&lt;&gt;0),B10/E10*100," ")</f>
        <v>109.83966405802634</v>
      </c>
      <c r="L10" s="133">
        <f>IF(OR(C10&lt;&gt;0)*(F10&lt;&gt;0),C10/F10*100," ")</f>
        <v>112.29871591666092</v>
      </c>
      <c r="M10" s="40">
        <f t="shared" si="3"/>
        <v>133.59257109692396</v>
      </c>
      <c r="N10" s="41">
        <f>IF(OR(C10&lt;&gt;0)*(I10&lt;&gt;0),C10/I10*100," ")</f>
        <v>121.16638163927924</v>
      </c>
      <c r="O10" s="131">
        <f>IF(OR(E10&lt;&gt;0)*(H10&lt;&gt;0),E10/H10*100," ")</f>
        <v>121.6250725478816</v>
      </c>
      <c r="P10" s="133">
        <f t="shared" si="5"/>
        <v>107.89649788088333</v>
      </c>
      <c r="Q10" t="str">
        <f t="shared" si="0"/>
        <v>Italija</v>
      </c>
      <c r="R10" s="101">
        <f t="shared" si="4"/>
        <v>6.1952538868156575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40</v>
      </c>
      <c r="B11" s="116">
        <v>6847</v>
      </c>
      <c r="C11" s="117">
        <v>36672</v>
      </c>
      <c r="D11" s="129">
        <f>IF($C$83&lt;&gt;0,C11/$C$83*100,0)</f>
        <v>6.1952538868156575</v>
      </c>
      <c r="E11" s="118">
        <v>6841</v>
      </c>
      <c r="F11" s="117">
        <v>38218</v>
      </c>
      <c r="G11" s="119">
        <f t="shared" si="1"/>
        <v>6.6657945913891297</v>
      </c>
      <c r="H11" s="116">
        <v>7780</v>
      </c>
      <c r="I11" s="110">
        <v>45497</v>
      </c>
      <c r="J11" s="152">
        <f t="shared" si="2"/>
        <v>8.1637962899828089</v>
      </c>
      <c r="K11" s="194">
        <f>IF(OR(B11&lt;&gt;0)*(E11&lt;&gt;0),B11/E11*100," ")</f>
        <v>100.08770647566145</v>
      </c>
      <c r="L11" s="195">
        <f>IF(OR(C11&lt;&gt;0)*(F11&lt;&gt;0),C11/F11*100," ")</f>
        <v>95.954785703071849</v>
      </c>
      <c r="M11" s="196">
        <f t="shared" si="3"/>
        <v>88.007712082262216</v>
      </c>
      <c r="N11" s="213">
        <f>IF(OR(C11&lt;&gt;0)*(I11&lt;&gt;0),C11/I11*100," ")</f>
        <v>80.603116689012467</v>
      </c>
      <c r="O11" s="214">
        <f>IF(OR(E11&lt;&gt;0)*(H11&lt;&gt;0),E11/H11*100," ")</f>
        <v>87.930591259640096</v>
      </c>
      <c r="P11" s="195">
        <f t="shared" si="5"/>
        <v>84.001142932501054</v>
      </c>
      <c r="Q11" t="str">
        <f t="shared" si="0"/>
        <v>Slovačka</v>
      </c>
      <c r="R11" s="101">
        <f t="shared" si="4"/>
        <v>6.0171943973767483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41</v>
      </c>
      <c r="B12" s="116">
        <v>5652</v>
      </c>
      <c r="C12" s="117">
        <v>35618</v>
      </c>
      <c r="D12" s="129">
        <f>IF($C$83&lt;&gt;0,C12/$C$83*100,0)</f>
        <v>6.0171943973767483</v>
      </c>
      <c r="E12" s="118">
        <v>5173</v>
      </c>
      <c r="F12" s="117">
        <v>32794</v>
      </c>
      <c r="G12" s="119">
        <f t="shared" si="1"/>
        <v>5.7197673303159533</v>
      </c>
      <c r="H12" s="116">
        <v>4902</v>
      </c>
      <c r="I12" s="110">
        <v>31252</v>
      </c>
      <c r="J12" s="152">
        <f t="shared" si="2"/>
        <v>5.6077315351461143</v>
      </c>
      <c r="K12" s="194">
        <f>IF(OR(B12&lt;&gt;0)*(E12&lt;&gt;0),B12/E12*100," ")</f>
        <v>109.2596172433791</v>
      </c>
      <c r="L12" s="195">
        <f>IF(OR(C12&lt;&gt;0)*(F12&lt;&gt;0),C12/F12*100," ")</f>
        <v>108.61133134109897</v>
      </c>
      <c r="M12" s="196">
        <f t="shared" si="3"/>
        <v>115.2998776009792</v>
      </c>
      <c r="N12" s="213">
        <f>IF(OR(C12&lt;&gt;0)*(I12&lt;&gt;0),C12/I12*100," ")</f>
        <v>113.97030590042236</v>
      </c>
      <c r="O12" s="214">
        <f>IF(OR(E12&lt;&gt;0)*(H12&lt;&gt;0),E12/H12*100," ")</f>
        <v>105.52835577315382</v>
      </c>
      <c r="P12" s="195">
        <f t="shared" si="5"/>
        <v>104.93408421861001</v>
      </c>
      <c r="Q12" t="str">
        <f t="shared" si="0"/>
        <v>Poljska</v>
      </c>
      <c r="R12" s="101">
        <f t="shared" si="4"/>
        <v>5.7286501772992739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42</v>
      </c>
      <c r="B13" s="116">
        <v>5196</v>
      </c>
      <c r="C13" s="117">
        <v>33910</v>
      </c>
      <c r="D13" s="129">
        <f>IF($C$83&lt;&gt;0,C13/$C$83*100,0)</f>
        <v>5.7286501772992739</v>
      </c>
      <c r="E13" s="118">
        <v>4689</v>
      </c>
      <c r="F13" s="117">
        <v>31164</v>
      </c>
      <c r="G13" s="119">
        <f t="shared" si="1"/>
        <v>5.435470789838579</v>
      </c>
      <c r="H13" s="116">
        <v>3682</v>
      </c>
      <c r="I13" s="110">
        <v>24043</v>
      </c>
      <c r="J13" s="152">
        <f t="shared" si="2"/>
        <v>4.3141779501957647</v>
      </c>
      <c r="K13" s="194">
        <f>IF(OR(B13&lt;&gt;0)*(E13&lt;&gt;0),B13/E13*100," ")</f>
        <v>110.81253998720409</v>
      </c>
      <c r="L13" s="195">
        <f>IF(OR(C13&lt;&gt;0)*(F13&lt;&gt;0),C13/F13*100," ")</f>
        <v>108.81144910794507</v>
      </c>
      <c r="M13" s="196">
        <f t="shared" si="3"/>
        <v>141.11895708853882</v>
      </c>
      <c r="N13" s="213">
        <f>IF(OR(C13&lt;&gt;0)*(I13&lt;&gt;0),C13/I13*100," ")</f>
        <v>141.03897184211621</v>
      </c>
      <c r="O13" s="214">
        <f>IF(OR(E13&lt;&gt;0)*(H13&lt;&gt;0),E13/H13*100," ")</f>
        <v>127.34926670287888</v>
      </c>
      <c r="P13" s="195">
        <f t="shared" si="5"/>
        <v>129.61776816537039</v>
      </c>
      <c r="Q13" t="str">
        <f t="shared" si="0"/>
        <v>Češka</v>
      </c>
      <c r="R13" s="101">
        <f t="shared" si="4"/>
        <v>4.1033082912539678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43</v>
      </c>
      <c r="B14" s="116">
        <v>3937</v>
      </c>
      <c r="C14" s="117">
        <v>24289</v>
      </c>
      <c r="D14" s="129">
        <f>IF($C$83&lt;&gt;0,C14/$C$83*100,0)</f>
        <v>4.1033082912539678</v>
      </c>
      <c r="E14" s="118">
        <v>3974</v>
      </c>
      <c r="F14" s="117">
        <v>25002</v>
      </c>
      <c r="G14" s="119">
        <f t="shared" si="1"/>
        <v>4.3607252178008</v>
      </c>
      <c r="H14" s="116">
        <v>4246</v>
      </c>
      <c r="I14" s="110">
        <v>27792</v>
      </c>
      <c r="J14" s="152">
        <f t="shared" si="2"/>
        <v>4.9868832338660187</v>
      </c>
      <c r="K14" s="194">
        <f>IF(OR(B14&lt;&gt;0)*(E14&lt;&gt;0),B14/E14*100," ")</f>
        <v>99.068948163059886</v>
      </c>
      <c r="L14" s="195">
        <f>IF(OR(C14&lt;&gt;0)*(F14&lt;&gt;0),C14/F14*100," ")</f>
        <v>97.14822814174866</v>
      </c>
      <c r="M14" s="196">
        <f t="shared" si="3"/>
        <v>92.722562411681579</v>
      </c>
      <c r="N14" s="213">
        <f>IF(OR(C14&lt;&gt;0)*(I14&lt;&gt;0),C14/I14*100," ")</f>
        <v>87.39565342544617</v>
      </c>
      <c r="O14" s="214">
        <f>IF(OR(E14&lt;&gt;0)*(H14&lt;&gt;0),E14/H14*100," ")</f>
        <v>93.593970796043337</v>
      </c>
      <c r="P14" s="195">
        <f t="shared" si="5"/>
        <v>89.961139896373055</v>
      </c>
      <c r="Q14" t="str">
        <f t="shared" si="0"/>
        <v>Ukrajina</v>
      </c>
      <c r="R14" s="101">
        <f t="shared" si="4"/>
        <v>2.0174444239843092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44</v>
      </c>
      <c r="B15" s="116">
        <v>1814</v>
      </c>
      <c r="C15" s="117">
        <v>11942</v>
      </c>
      <c r="D15" s="129">
        <f>IF($C$83&lt;&gt;0,C15/$C$83*100,0)</f>
        <v>2.0174444239843092</v>
      </c>
      <c r="E15" s="118">
        <v>1430</v>
      </c>
      <c r="F15" s="117">
        <v>8864</v>
      </c>
      <c r="G15" s="119">
        <f t="shared" si="1"/>
        <v>1.5460150520192903</v>
      </c>
      <c r="H15" s="116">
        <v>1284</v>
      </c>
      <c r="I15" s="110">
        <v>9112</v>
      </c>
      <c r="J15" s="152">
        <f t="shared" si="2"/>
        <v>1.6350201506544026</v>
      </c>
      <c r="K15" s="194">
        <f>IF(OR(B15&lt;&gt;0)*(E15&lt;&gt;0),B15/E15*100," ")</f>
        <v>126.85314685314685</v>
      </c>
      <c r="L15" s="195">
        <f>IF(OR(C15&lt;&gt;0)*(F15&lt;&gt;0),C15/F15*100," ")</f>
        <v>134.72472924187727</v>
      </c>
      <c r="M15" s="196">
        <f t="shared" si="3"/>
        <v>141.27725856697819</v>
      </c>
      <c r="N15" s="213">
        <f>IF(OR(C15&lt;&gt;0)*(I15&lt;&gt;0),C15/I15*100," ")</f>
        <v>131.05794556628624</v>
      </c>
      <c r="O15" s="214">
        <f>IF(OR(E15&lt;&gt;0)*(H15&lt;&gt;0),E15/H15*100," ")</f>
        <v>111.37071651090342</v>
      </c>
      <c r="P15" s="195">
        <f t="shared" si="5"/>
        <v>97.278314310798947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45</v>
      </c>
      <c r="B16" s="79">
        <v>1518</v>
      </c>
      <c r="C16" s="5">
        <v>9371</v>
      </c>
      <c r="D16" s="130">
        <f>IF($C$83&lt;&gt;0,C16/$C$83*100,0)</f>
        <v>1.5831076617950899</v>
      </c>
      <c r="E16" s="80">
        <v>1372</v>
      </c>
      <c r="F16" s="5">
        <v>7936</v>
      </c>
      <c r="G16" s="94">
        <f t="shared" si="1"/>
        <v>1.3841578805082455</v>
      </c>
      <c r="H16" s="79">
        <v>793</v>
      </c>
      <c r="I16" s="5">
        <v>5143</v>
      </c>
      <c r="J16" s="153">
        <f t="shared" si="2"/>
        <v>0.92283896343454719</v>
      </c>
      <c r="K16" s="193">
        <f>IF(OR(B16&lt;&gt;0)*(E16&lt;&gt;0),B16/E16*100," ")</f>
        <v>110.64139941690962</v>
      </c>
      <c r="L16" s="197">
        <f>IF(OR(C16&lt;&gt;0)*(F16&lt;&gt;0),C16/F16*100," ")</f>
        <v>118.08215725806453</v>
      </c>
      <c r="M16" s="95">
        <f t="shared" si="3"/>
        <v>191.42496847414881</v>
      </c>
      <c r="N16" s="96">
        <f>IF(OR(C16&lt;&gt;0)*(I16&lt;&gt;0),C16/I16*100," ")</f>
        <v>182.20882753256853</v>
      </c>
      <c r="O16" s="198">
        <f>IF(OR(E16&lt;&gt;0)*(H16&lt;&gt;0),E16/H16*100," ")</f>
        <v>173.0138713745271</v>
      </c>
      <c r="P16" s="197">
        <f t="shared" si="5"/>
        <v>154.30682481042192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46</v>
      </c>
      <c r="B17" s="79">
        <v>1238</v>
      </c>
      <c r="C17" s="5">
        <v>7001</v>
      </c>
      <c r="D17" s="130">
        <f>IF($C$83&lt;&gt;0,C17/$C$83*100,0)</f>
        <v>1.1827272159030437</v>
      </c>
      <c r="E17" s="80">
        <v>1371</v>
      </c>
      <c r="F17" s="5">
        <v>7660</v>
      </c>
      <c r="G17" s="94">
        <f t="shared" si="1"/>
        <v>1.3360193251881503</v>
      </c>
      <c r="H17" s="79">
        <v>1233</v>
      </c>
      <c r="I17" s="5">
        <v>6713</v>
      </c>
      <c r="J17" s="153">
        <f t="shared" si="2"/>
        <v>1.2045533660385213</v>
      </c>
      <c r="K17" s="193">
        <f>IF(OR(B17&lt;&gt;0)*(E17&lt;&gt;0),B17/E17*100," ")</f>
        <v>90.299051787016765</v>
      </c>
      <c r="L17" s="197">
        <f>IF(OR(C17&lt;&gt;0)*(F17&lt;&gt;0),C17/F17*100," ")</f>
        <v>91.396866840731079</v>
      </c>
      <c r="M17" s="95">
        <f t="shared" si="3"/>
        <v>100.40551500405515</v>
      </c>
      <c r="N17" s="96">
        <f>IF(OR(C17&lt;&gt;0)*(I17&lt;&gt;0),C17/I17*100," ")</f>
        <v>104.29018322657531</v>
      </c>
      <c r="O17" s="198">
        <f>IF(OR(E17&lt;&gt;0)*(H17&lt;&gt;0),E17/H17*100," ")</f>
        <v>111.19221411192215</v>
      </c>
      <c r="P17" s="197">
        <f t="shared" si="5"/>
        <v>114.10695665127363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47</v>
      </c>
      <c r="B18" s="79">
        <v>1201</v>
      </c>
      <c r="C18" s="5">
        <v>6854</v>
      </c>
      <c r="D18" s="130">
        <f>IF($C$83&lt;&gt;0,C18/$C$83*100,0)</f>
        <v>1.1578934920439168</v>
      </c>
      <c r="E18" s="80">
        <v>622</v>
      </c>
      <c r="F18" s="5">
        <v>3481</v>
      </c>
      <c r="G18" s="94">
        <f t="shared" si="1"/>
        <v>0.60713880822192567</v>
      </c>
      <c r="H18" s="79">
        <v>900</v>
      </c>
      <c r="I18" s="5">
        <v>5263</v>
      </c>
      <c r="J18" s="153">
        <f t="shared" si="2"/>
        <v>0.94437127446160252</v>
      </c>
      <c r="K18" s="193">
        <f>IF(OR(B18&lt;&gt;0)*(E18&lt;&gt;0),B18/E18*100," ")</f>
        <v>193.08681672025722</v>
      </c>
      <c r="L18" s="197">
        <f>IF(OR(C18&lt;&gt;0)*(F18&lt;&gt;0),C18/F18*100," ")</f>
        <v>196.89744326343003</v>
      </c>
      <c r="M18" s="95">
        <f t="shared" si="3"/>
        <v>133.44444444444446</v>
      </c>
      <c r="N18" s="96">
        <f>IF(OR(C18&lt;&gt;0)*(I18&lt;&gt;0),C18/I18*100," ")</f>
        <v>130.22990689720692</v>
      </c>
      <c r="O18" s="198">
        <f>IF(OR(E18&lt;&gt;0)*(H18&lt;&gt;0),E18/H18*100," ")</f>
        <v>69.111111111111114</v>
      </c>
      <c r="P18" s="197">
        <f t="shared" si="5"/>
        <v>66.140984229526893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48</v>
      </c>
      <c r="B19" s="141">
        <v>1262</v>
      </c>
      <c r="C19" s="111">
        <v>6754</v>
      </c>
      <c r="D19" s="130">
        <f>IF($C$83&lt;&gt;0,C19/$C$83*100,0)</f>
        <v>1.1409998023438304</v>
      </c>
      <c r="E19" s="80">
        <v>1356</v>
      </c>
      <c r="F19" s="5">
        <v>7832</v>
      </c>
      <c r="G19" s="94">
        <f t="shared" si="1"/>
        <v>1.3660187147354559</v>
      </c>
      <c r="H19" s="79">
        <v>1178</v>
      </c>
      <c r="I19" s="5">
        <v>6592</v>
      </c>
      <c r="J19" s="153">
        <f t="shared" si="2"/>
        <v>1.1828416190862405</v>
      </c>
      <c r="K19" s="193">
        <f>IF(OR(B19&lt;&gt;0)*(E19&lt;&gt;0),B19/E19*100," ")</f>
        <v>93.067846607669608</v>
      </c>
      <c r="L19" s="197">
        <f>IF(OR(C19&lt;&gt;0)*(F19&lt;&gt;0),C19/F19*100," ")</f>
        <v>86.235955056179776</v>
      </c>
      <c r="M19" s="95">
        <f t="shared" si="3"/>
        <v>107.13073005093379</v>
      </c>
      <c r="N19" s="96">
        <f>IF(OR(C19&lt;&gt;0)*(I19&lt;&gt;0),C19/I19*100," ")</f>
        <v>102.45752427184468</v>
      </c>
      <c r="O19" s="198">
        <f>IF(OR(E19&lt;&gt;0)*(H19&lt;&gt;0),E19/H19*100," ")</f>
        <v>115.11035653650255</v>
      </c>
      <c r="P19" s="197">
        <f t="shared" si="5"/>
        <v>118.81067961165049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49</v>
      </c>
      <c r="B20" s="141">
        <v>931</v>
      </c>
      <c r="C20" s="111">
        <v>4941</v>
      </c>
      <c r="D20" s="130">
        <f>IF($C$83&lt;&gt;0,C20/$C$83*100,0)</f>
        <v>0.83471720808126537</v>
      </c>
      <c r="E20" s="80">
        <v>887</v>
      </c>
      <c r="F20" s="5">
        <v>4664</v>
      </c>
      <c r="G20" s="94">
        <f t="shared" si="1"/>
        <v>0.81347181888740627</v>
      </c>
      <c r="H20" s="79">
        <v>775</v>
      </c>
      <c r="I20" s="5">
        <v>4041</v>
      </c>
      <c r="J20" s="153">
        <f t="shared" si="2"/>
        <v>0.72510057383608884</v>
      </c>
      <c r="K20" s="193">
        <f>IF(OR(B20&lt;&gt;0)*(E20&lt;&gt;0),B20/E20*100," ")</f>
        <v>104.96054114994362</v>
      </c>
      <c r="L20" s="197">
        <f>IF(OR(C20&lt;&gt;0)*(F20&lt;&gt;0),C20/F20*100," ")</f>
        <v>105.93910806174958</v>
      </c>
      <c r="M20" s="95">
        <f t="shared" si="3"/>
        <v>120.12903225806451</v>
      </c>
      <c r="N20" s="96">
        <f>IF(OR(C20&lt;&gt;0)*(I20&lt;&gt;0),C20/I20*100," ")</f>
        <v>122.271714922049</v>
      </c>
      <c r="O20" s="198">
        <f>IF(OR(E20&lt;&gt;0)*(H20&lt;&gt;0),E20/H20*100," ")</f>
        <v>114.45161290322581</v>
      </c>
      <c r="P20" s="197">
        <f t="shared" si="5"/>
        <v>115.41697599604059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50</v>
      </c>
      <c r="B21" s="79">
        <v>816</v>
      </c>
      <c r="C21" s="5">
        <v>4594</v>
      </c>
      <c r="D21" s="130">
        <f>IF($C$83&lt;&gt;0,C21/$C$83*100,0)</f>
        <v>0.77609610482196589</v>
      </c>
      <c r="E21" s="80">
        <v>795</v>
      </c>
      <c r="F21" s="5">
        <v>4278</v>
      </c>
      <c r="G21" s="94">
        <f t="shared" si="1"/>
        <v>0.74614760746147601</v>
      </c>
      <c r="H21" s="79">
        <v>656</v>
      </c>
      <c r="I21" s="5">
        <v>3574</v>
      </c>
      <c r="J21" s="153">
        <f t="shared" si="2"/>
        <v>0.64130399675579852</v>
      </c>
      <c r="K21" s="193">
        <f>IF(OR(B21&lt;&gt;0)*(E21&lt;&gt;0),B21/E21*100," ")</f>
        <v>102.64150943396227</v>
      </c>
      <c r="L21" s="197">
        <f>IF(OR(C21&lt;&gt;0)*(F21&lt;&gt;0),C21/F21*100," ")</f>
        <v>107.38662926601215</v>
      </c>
      <c r="M21" s="95">
        <f t="shared" si="3"/>
        <v>124.39024390243902</v>
      </c>
      <c r="N21" s="96">
        <f>IF(OR(C21&lt;&gt;0)*(I21&lt;&gt;0),C21/I21*100," ")</f>
        <v>128.53945159485173</v>
      </c>
      <c r="O21" s="198">
        <f>IF(OR(E21&lt;&gt;0)*(H21&lt;&gt;0),E21/H21*100," ")</f>
        <v>121.1890243902439</v>
      </c>
      <c r="P21" s="197">
        <f t="shared" si="5"/>
        <v>119.69781757134864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51</v>
      </c>
      <c r="B22" s="141">
        <v>724</v>
      </c>
      <c r="C22" s="111">
        <v>4094</v>
      </c>
      <c r="D22" s="130">
        <f>IF($C$83&lt;&gt;0,C22/$C$83*100,0)</f>
        <v>0.69162765632153422</v>
      </c>
      <c r="E22" s="80">
        <v>666</v>
      </c>
      <c r="F22" s="5">
        <v>4047</v>
      </c>
      <c r="G22" s="94">
        <f t="shared" si="1"/>
        <v>0.70585772963922244</v>
      </c>
      <c r="H22" s="79">
        <v>561</v>
      </c>
      <c r="I22" s="5">
        <v>3117</v>
      </c>
      <c r="J22" s="153">
        <f t="shared" si="2"/>
        <v>0.55930177892776267</v>
      </c>
      <c r="K22" s="193">
        <f>IF(OR(B22&lt;&gt;0)*(E22&lt;&gt;0),B22/E22*100," ")</f>
        <v>108.7087087087087</v>
      </c>
      <c r="L22" s="197">
        <f>IF(OR(C22&lt;&gt;0)*(F22&lt;&gt;0),C22/F22*100," ")</f>
        <v>101.16135408944898</v>
      </c>
      <c r="M22" s="95">
        <f t="shared" si="3"/>
        <v>129.05525846702318</v>
      </c>
      <c r="N22" s="96">
        <f>IF(OR(C22&lt;&gt;0)*(I22&lt;&gt;0),C22/I22*100," ")</f>
        <v>131.3442412576195</v>
      </c>
      <c r="O22" s="198">
        <f>IF(OR(E22&lt;&gt;0)*(H22&lt;&gt;0),E22/H22*100," ")</f>
        <v>118.71657754010695</v>
      </c>
      <c r="P22" s="197">
        <f t="shared" si="5"/>
        <v>129.83638113570743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52</v>
      </c>
      <c r="B23" s="141">
        <v>681</v>
      </c>
      <c r="C23" s="111">
        <v>3308</v>
      </c>
      <c r="D23" s="130">
        <f>IF($C$83&lt;&gt;0,C23/$C$83*100,0)</f>
        <v>0.5588432552788557</v>
      </c>
      <c r="E23" s="80">
        <v>690</v>
      </c>
      <c r="F23" s="5">
        <v>3163</v>
      </c>
      <c r="G23" s="94">
        <f t="shared" si="1"/>
        <v>0.55167482057051165</v>
      </c>
      <c r="H23" s="79">
        <v>730</v>
      </c>
      <c r="I23" s="5">
        <v>2929</v>
      </c>
      <c r="J23" s="153">
        <f t="shared" si="2"/>
        <v>0.52556782498537602</v>
      </c>
      <c r="K23" s="193">
        <f>IF(OR(B23&lt;&gt;0)*(E23&lt;&gt;0),B23/E23*100," ")</f>
        <v>98.695652173913047</v>
      </c>
      <c r="L23" s="197">
        <f>IF(OR(C23&lt;&gt;0)*(F23&lt;&gt;0),C23/F23*100," ")</f>
        <v>104.58425545368321</v>
      </c>
      <c r="M23" s="95">
        <f t="shared" si="3"/>
        <v>93.287671232876718</v>
      </c>
      <c r="N23" s="96">
        <f>IF(OR(C23&lt;&gt;0)*(I23&lt;&gt;0),C23/I23*100," ")</f>
        <v>112.93956981905086</v>
      </c>
      <c r="O23" s="198">
        <f>IF(OR(E23&lt;&gt;0)*(H23&lt;&gt;0),E23/H23*100," ")</f>
        <v>94.520547945205479</v>
      </c>
      <c r="P23" s="197">
        <f t="shared" si="5"/>
        <v>107.98907476954591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53</v>
      </c>
      <c r="B24" s="141">
        <v>478</v>
      </c>
      <c r="C24" s="111">
        <v>2394</v>
      </c>
      <c r="D24" s="130">
        <f>IF($C$83&lt;&gt;0,C24/$C$83*100,0)</f>
        <v>0.40443493142006665</v>
      </c>
      <c r="E24" s="80">
        <v>390</v>
      </c>
      <c r="F24" s="5">
        <v>2055</v>
      </c>
      <c r="G24" s="94">
        <f t="shared" si="1"/>
        <v>0.35842293906810035</v>
      </c>
      <c r="H24" s="79">
        <v>448</v>
      </c>
      <c r="I24" s="5">
        <v>2356</v>
      </c>
      <c r="J24" s="153">
        <f t="shared" si="2"/>
        <v>0.42275103983118667</v>
      </c>
      <c r="K24" s="193">
        <f>IF(OR(B24&lt;&gt;0)*(E24&lt;&gt;0),B24/E24*100," ")</f>
        <v>122.56410256410257</v>
      </c>
      <c r="L24" s="197">
        <f>IF(OR(C24&lt;&gt;0)*(F24&lt;&gt;0),C24/F24*100," ")</f>
        <v>116.4963503649635</v>
      </c>
      <c r="M24" s="95">
        <f t="shared" si="3"/>
        <v>106.69642857142858</v>
      </c>
      <c r="N24" s="96">
        <f>IF(OR(C24&lt;&gt;0)*(I24&lt;&gt;0),C24/I24*100," ")</f>
        <v>101.61290322580645</v>
      </c>
      <c r="O24" s="198">
        <f>IF(OR(E24&lt;&gt;0)*(H24&lt;&gt;0),E24/H24*100," ")</f>
        <v>87.053571428571431</v>
      </c>
      <c r="P24" s="197">
        <f t="shared" si="5"/>
        <v>87.224108658743631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54</v>
      </c>
      <c r="B25" s="141">
        <v>496</v>
      </c>
      <c r="C25" s="111">
        <v>2185</v>
      </c>
      <c r="D25" s="130">
        <f>IF($C$83&lt;&gt;0,C25/$C$83*100,0)</f>
        <v>0.36912711994688624</v>
      </c>
      <c r="E25" s="80">
        <v>567</v>
      </c>
      <c r="F25" s="5">
        <v>2575</v>
      </c>
      <c r="G25" s="94">
        <f t="shared" si="1"/>
        <v>0.44911876793204791</v>
      </c>
      <c r="H25" s="79">
        <v>451</v>
      </c>
      <c r="I25" s="5">
        <v>2112</v>
      </c>
      <c r="J25" s="153">
        <f t="shared" si="2"/>
        <v>0.37896867407617413</v>
      </c>
      <c r="K25" s="193">
        <f>IF(OR(B25&lt;&gt;0)*(E25&lt;&gt;0),B25/E25*100," ")</f>
        <v>87.47795414462081</v>
      </c>
      <c r="L25" s="197">
        <f>IF(OR(C25&lt;&gt;0)*(F25&lt;&gt;0),C25/F25*100," ")</f>
        <v>84.854368932038838</v>
      </c>
      <c r="M25" s="95">
        <f t="shared" si="3"/>
        <v>109.97782705099779</v>
      </c>
      <c r="N25" s="96">
        <f>IF(OR(C25&lt;&gt;0)*(I25&lt;&gt;0),C25/I25*100," ")</f>
        <v>103.45643939393941</v>
      </c>
      <c r="O25" s="198">
        <f>IF(OR(E25&lt;&gt;0)*(H25&lt;&gt;0),E25/H25*100," ")</f>
        <v>125.72062084257207</v>
      </c>
      <c r="P25" s="197">
        <f t="shared" si="5"/>
        <v>121.92234848484848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55</v>
      </c>
      <c r="B26" s="141">
        <v>321</v>
      </c>
      <c r="C26" s="111">
        <v>1996</v>
      </c>
      <c r="D26" s="130">
        <f>IF($C$83&lt;&gt;0,C26/$C$83*100,0)</f>
        <v>0.33719804641372308</v>
      </c>
      <c r="E26" s="80">
        <v>378</v>
      </c>
      <c r="F26" s="5">
        <v>2336</v>
      </c>
      <c r="G26" s="94">
        <f t="shared" si="1"/>
        <v>0.40743356966573352</v>
      </c>
      <c r="H26" s="79">
        <v>387</v>
      </c>
      <c r="I26" s="5">
        <v>2510</v>
      </c>
      <c r="J26" s="153">
        <f t="shared" si="2"/>
        <v>0.45038417231590777</v>
      </c>
      <c r="K26" s="193">
        <f>IF(OR(B26&lt;&gt;0)*(E26&lt;&gt;0),B26/E26*100," ")</f>
        <v>84.920634920634924</v>
      </c>
      <c r="L26" s="197">
        <f>IF(OR(C26&lt;&gt;0)*(F26&lt;&gt;0),C26/F26*100," ")</f>
        <v>85.445205479452056</v>
      </c>
      <c r="M26" s="95">
        <f t="shared" si="3"/>
        <v>82.945736434108525</v>
      </c>
      <c r="N26" s="96">
        <f>IF(OR(C26&lt;&gt;0)*(I26&lt;&gt;0),C26/I26*100," ")</f>
        <v>79.521912350597617</v>
      </c>
      <c r="O26" s="198">
        <f>IF(OR(E26&lt;&gt;0)*(H26&lt;&gt;0),E26/H26*100," ")</f>
        <v>97.674418604651152</v>
      </c>
      <c r="P26" s="197">
        <f t="shared" si="5"/>
        <v>93.067729083665341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56</v>
      </c>
      <c r="B27" s="141">
        <v>259</v>
      </c>
      <c r="C27" s="111">
        <v>1156</v>
      </c>
      <c r="D27" s="130">
        <f>IF($C$83&lt;&gt;0,C27/$C$83*100,0)</f>
        <v>0.19529105293299792</v>
      </c>
      <c r="E27" s="80">
        <v>234</v>
      </c>
      <c r="F27" s="5">
        <v>1154</v>
      </c>
      <c r="G27" s="94">
        <f t="shared" si="1"/>
        <v>0.2012749740557605</v>
      </c>
      <c r="H27" s="79">
        <v>201</v>
      </c>
      <c r="I27" s="5">
        <v>952</v>
      </c>
      <c r="J27" s="153">
        <f t="shared" si="2"/>
        <v>0.17082300081463908</v>
      </c>
      <c r="K27" s="193">
        <f>IF(OR(B27&lt;&gt;0)*(E27&lt;&gt;0),B27/E27*100," ")</f>
        <v>110.6837606837607</v>
      </c>
      <c r="L27" s="197">
        <f>IF(OR(C27&lt;&gt;0)*(F27&lt;&gt;0),C27/F27*100," ")</f>
        <v>100.1733102253033</v>
      </c>
      <c r="M27" s="95">
        <f t="shared" si="3"/>
        <v>128.85572139303483</v>
      </c>
      <c r="N27" s="96">
        <f>IF(OR(C27&lt;&gt;0)*(I27&lt;&gt;0),C27/I27*100," ")</f>
        <v>121.42857142857142</v>
      </c>
      <c r="O27" s="198">
        <f>IF(OR(E27&lt;&gt;0)*(H27&lt;&gt;0),E27/H27*100," ")</f>
        <v>116.4179104477612</v>
      </c>
      <c r="P27" s="197">
        <f t="shared" si="5"/>
        <v>121.21848739495798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57</v>
      </c>
      <c r="B28" s="79">
        <v>136</v>
      </c>
      <c r="C28" s="5">
        <v>1128</v>
      </c>
      <c r="D28" s="130">
        <f>IF($C$83&lt;&gt;0,C28/$C$83*100,0)</f>
        <v>0.19056081981697376</v>
      </c>
      <c r="E28" s="80">
        <v>124</v>
      </c>
      <c r="F28" s="5">
        <v>1002</v>
      </c>
      <c r="G28" s="94">
        <f t="shared" si="1"/>
        <v>0.17476388561860659</v>
      </c>
      <c r="H28" s="79">
        <v>99</v>
      </c>
      <c r="I28" s="5">
        <v>515</v>
      </c>
      <c r="J28" s="153">
        <f t="shared" si="2"/>
        <v>9.2409501491112545E-2</v>
      </c>
      <c r="K28" s="193">
        <f>IF(OR(B28&lt;&gt;0)*(E28&lt;&gt;0),B28/E28*100," ")</f>
        <v>109.6774193548387</v>
      </c>
      <c r="L28" s="197">
        <f>IF(OR(C28&lt;&gt;0)*(F28&lt;&gt;0),C28/F28*100," ")</f>
        <v>112.57485029940119</v>
      </c>
      <c r="M28" s="95">
        <f t="shared" si="3"/>
        <v>137.37373737373736</v>
      </c>
      <c r="N28" s="96">
        <f>IF(OR(C28&lt;&gt;0)*(I28&lt;&gt;0),C28/I28*100," ")</f>
        <v>219.02912621359226</v>
      </c>
      <c r="O28" s="198">
        <f>IF(OR(E28&lt;&gt;0)*(H28&lt;&gt;0),E28/H28*100," ")</f>
        <v>125.25252525252526</v>
      </c>
      <c r="P28" s="197">
        <f t="shared" si="5"/>
        <v>194.5631067961165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58</v>
      </c>
      <c r="B29" s="79">
        <v>176</v>
      </c>
      <c r="C29" s="5">
        <v>1070</v>
      </c>
      <c r="D29" s="130">
        <f>IF($C$83&lt;&gt;0,C29/$C$83*100,0)</f>
        <v>0.18076247979092369</v>
      </c>
      <c r="E29" s="80">
        <v>167</v>
      </c>
      <c r="F29" s="5">
        <v>1032</v>
      </c>
      <c r="G29" s="94">
        <f t="shared" si="1"/>
        <v>0.17999633728383435</v>
      </c>
      <c r="H29" s="79">
        <v>147</v>
      </c>
      <c r="I29" s="5">
        <v>903</v>
      </c>
      <c r="J29" s="153">
        <f t="shared" si="2"/>
        <v>0.1620306404785915</v>
      </c>
      <c r="K29" s="193">
        <f>IF(OR(B29&lt;&gt;0)*(E29&lt;&gt;0),B29/E29*100," ")</f>
        <v>105.38922155688624</v>
      </c>
      <c r="L29" s="197">
        <f>IF(OR(C29&lt;&gt;0)*(F29&lt;&gt;0),C29/F29*100," ")</f>
        <v>103.68217054263566</v>
      </c>
      <c r="M29" s="95">
        <f t="shared" si="3"/>
        <v>119.72789115646259</v>
      </c>
      <c r="N29" s="96">
        <f>IF(OR(C29&lt;&gt;0)*(I29&lt;&gt;0),C29/I29*100," ")</f>
        <v>118.4939091915836</v>
      </c>
      <c r="O29" s="198">
        <f>IF(OR(E29&lt;&gt;0)*(H29&lt;&gt;0),E29/H29*100," ")</f>
        <v>113.60544217687074</v>
      </c>
      <c r="P29" s="197">
        <f t="shared" si="5"/>
        <v>114.28571428571428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59</v>
      </c>
      <c r="B30" s="79">
        <v>146</v>
      </c>
      <c r="C30" s="5">
        <v>1056</v>
      </c>
      <c r="D30" s="130">
        <f>IF($C$83&lt;&gt;0,C30/$C$83*100,0)</f>
        <v>0.17839736323291161</v>
      </c>
      <c r="E30" s="80">
        <v>130</v>
      </c>
      <c r="F30" s="5">
        <v>1147</v>
      </c>
      <c r="G30" s="94">
        <f t="shared" si="1"/>
        <v>0.20005406866720737</v>
      </c>
      <c r="H30" s="79">
        <v>90</v>
      </c>
      <c r="I30" s="5">
        <v>775</v>
      </c>
      <c r="J30" s="153">
        <f t="shared" si="2"/>
        <v>0.13906284204973246</v>
      </c>
      <c r="K30" s="193">
        <f>IF(OR(B30&lt;&gt;0)*(E30&lt;&gt;0),B30/E30*100," ")</f>
        <v>112.30769230769231</v>
      </c>
      <c r="L30" s="197">
        <f>IF(OR(C30&lt;&gt;0)*(F30&lt;&gt;0),C30/F30*100," ")</f>
        <v>92.066259808195298</v>
      </c>
      <c r="M30" s="95">
        <f t="shared" si="3"/>
        <v>162.22222222222223</v>
      </c>
      <c r="N30" s="96">
        <f>IF(OR(C30&lt;&gt;0)*(I30&lt;&gt;0),C30/I30*100," ")</f>
        <v>136.25806451612902</v>
      </c>
      <c r="O30" s="198">
        <f>IF(OR(E30&lt;&gt;0)*(H30&lt;&gt;0),E30/H30*100," ")</f>
        <v>144.44444444444443</v>
      </c>
      <c r="P30" s="197">
        <f t="shared" si="5"/>
        <v>148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60</v>
      </c>
      <c r="B31" s="79">
        <v>180</v>
      </c>
      <c r="C31" s="5">
        <v>813</v>
      </c>
      <c r="D31" s="130">
        <f>IF($C$83&lt;&gt;0,C31/$C$83*100,0)</f>
        <v>0.13734569726170182</v>
      </c>
      <c r="E31" s="80">
        <v>83</v>
      </c>
      <c r="F31" s="5">
        <v>337</v>
      </c>
      <c r="G31" s="94">
        <f t="shared" si="1"/>
        <v>5.877787370605831E-2</v>
      </c>
      <c r="H31" s="79">
        <v>161</v>
      </c>
      <c r="I31" s="5">
        <v>619</v>
      </c>
      <c r="J31" s="153">
        <f t="shared" si="2"/>
        <v>0.11107083771456051</v>
      </c>
      <c r="K31" s="193">
        <f>IF(OR(B31&lt;&gt;0)*(E31&lt;&gt;0),B31/E31*100," ")</f>
        <v>216.86746987951807</v>
      </c>
      <c r="L31" s="197">
        <f>IF(OR(C31&lt;&gt;0)*(F31&lt;&gt;0),C31/F31*100," ")</f>
        <v>241.24629080118694</v>
      </c>
      <c r="M31" s="95">
        <f t="shared" si="3"/>
        <v>111.80124223602483</v>
      </c>
      <c r="N31" s="96">
        <f>IF(OR(C31&lt;&gt;0)*(I31&lt;&gt;0),C31/I31*100," ")</f>
        <v>131.34087237479807</v>
      </c>
      <c r="O31" s="198">
        <f>IF(OR(E31&lt;&gt;0)*(H31&lt;&gt;0),E31/H31*100," ")</f>
        <v>51.552795031055901</v>
      </c>
      <c r="P31" s="197">
        <f t="shared" si="5"/>
        <v>54.442649434571891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61</v>
      </c>
      <c r="B32" s="79">
        <v>131</v>
      </c>
      <c r="C32" s="5">
        <v>752</v>
      </c>
      <c r="D32" s="130">
        <f>IF($C$83&lt;&gt;0,C32/$C$83*100,0)</f>
        <v>0.12704054654464916</v>
      </c>
      <c r="E32" s="80">
        <v>184</v>
      </c>
      <c r="F32" s="5">
        <v>1068</v>
      </c>
      <c r="G32" s="94">
        <f t="shared" si="1"/>
        <v>0.18627527928210763</v>
      </c>
      <c r="H32" s="79">
        <v>415</v>
      </c>
      <c r="I32" s="5">
        <v>2411</v>
      </c>
      <c r="J32" s="153">
        <f t="shared" si="2"/>
        <v>0.4326200157185871</v>
      </c>
      <c r="K32" s="193">
        <f>IF(OR(B32&lt;&gt;0)*(E32&lt;&gt;0),B32/E32*100," ")</f>
        <v>71.195652173913047</v>
      </c>
      <c r="L32" s="197">
        <f>IF(OR(C32&lt;&gt;0)*(F32&lt;&gt;0),C32/F32*100," ")</f>
        <v>70.411985018726597</v>
      </c>
      <c r="M32" s="95">
        <f t="shared" si="3"/>
        <v>31.566265060240962</v>
      </c>
      <c r="N32" s="96">
        <f>IF(OR(C32&lt;&gt;0)*(I32&lt;&gt;0),C32/I32*100," ")</f>
        <v>31.190377436748236</v>
      </c>
      <c r="O32" s="198">
        <f>IF(OR(E32&lt;&gt;0)*(H32&lt;&gt;0),E32/H32*100," ")</f>
        <v>44.337349397590359</v>
      </c>
      <c r="P32" s="197">
        <f t="shared" si="5"/>
        <v>44.29697221070095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62</v>
      </c>
      <c r="B33" s="79">
        <v>181</v>
      </c>
      <c r="C33" s="5">
        <v>689</v>
      </c>
      <c r="D33" s="130">
        <f>IF($C$83&lt;&gt;0,C33/$C$83*100,0)</f>
        <v>0.11639752203359478</v>
      </c>
      <c r="E33" s="80">
        <v>198</v>
      </c>
      <c r="F33" s="5">
        <v>582</v>
      </c>
      <c r="G33" s="94">
        <f t="shared" si="1"/>
        <v>0.1015095623054182</v>
      </c>
      <c r="H33" s="79">
        <v>170</v>
      </c>
      <c r="I33" s="5">
        <v>508</v>
      </c>
      <c r="J33" s="153">
        <f t="shared" si="2"/>
        <v>9.1153450014534315E-2</v>
      </c>
      <c r="K33" s="193">
        <f>IF(OR(B33&lt;&gt;0)*(E33&lt;&gt;0),B33/E33*100," ")</f>
        <v>91.414141414141412</v>
      </c>
      <c r="L33" s="197">
        <f>IF(OR(C33&lt;&gt;0)*(F33&lt;&gt;0),C33/F33*100," ")</f>
        <v>118.38487972508591</v>
      </c>
      <c r="M33" s="95">
        <f t="shared" si="3"/>
        <v>106.47058823529412</v>
      </c>
      <c r="N33" s="96">
        <f>IF(OR(C33&lt;&gt;0)*(I33&lt;&gt;0),C33/I33*100," ")</f>
        <v>135.62992125984252</v>
      </c>
      <c r="O33" s="198">
        <f>IF(OR(E33&lt;&gt;0)*(H33&lt;&gt;0),E33/H33*100," ")</f>
        <v>116.47058823529413</v>
      </c>
      <c r="P33" s="197">
        <f t="shared" si="5"/>
        <v>114.56692913385827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63</v>
      </c>
      <c r="B34" s="79">
        <v>104</v>
      </c>
      <c r="C34" s="5">
        <v>579</v>
      </c>
      <c r="D34" s="130">
        <f>IF($C$83&lt;&gt;0,C34/$C$83*100,0)</f>
        <v>9.7814463363499818E-2</v>
      </c>
      <c r="E34" s="80">
        <v>110</v>
      </c>
      <c r="F34" s="5">
        <v>566</v>
      </c>
      <c r="G34" s="94">
        <f t="shared" si="1"/>
        <v>9.871892141729674E-2</v>
      </c>
      <c r="H34" s="79">
        <v>74</v>
      </c>
      <c r="I34" s="5">
        <v>474</v>
      </c>
      <c r="J34" s="153">
        <f t="shared" si="2"/>
        <v>8.5052628556868626E-2</v>
      </c>
      <c r="K34" s="193">
        <f>IF(OR(B34&lt;&gt;0)*(E34&lt;&gt;0),B34/E34*100," ")</f>
        <v>94.545454545454547</v>
      </c>
      <c r="L34" s="197">
        <f>IF(OR(C34&lt;&gt;0)*(F34&lt;&gt;0),C34/F34*100," ")</f>
        <v>102.29681978798585</v>
      </c>
      <c r="M34" s="95">
        <f t="shared" si="3"/>
        <v>140.54054054054055</v>
      </c>
      <c r="N34" s="96">
        <f>IF(OR(C34&lt;&gt;0)*(I34&lt;&gt;0),C34/I34*100," ")</f>
        <v>122.15189873417722</v>
      </c>
      <c r="O34" s="198">
        <f>IF(OR(E34&lt;&gt;0)*(H34&lt;&gt;0),E34/H34*100," ")</f>
        <v>148.64864864864865</v>
      </c>
      <c r="P34" s="197">
        <f t="shared" si="5"/>
        <v>119.40928270042195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64</v>
      </c>
      <c r="B35" s="79">
        <v>137</v>
      </c>
      <c r="C35" s="5">
        <v>526</v>
      </c>
      <c r="D35" s="130">
        <f>IF($C$83&lt;&gt;0,C35/$C$83*100,0)</f>
        <v>8.8860807822454077E-2</v>
      </c>
      <c r="E35" s="80">
        <v>155</v>
      </c>
      <c r="F35" s="5">
        <v>832</v>
      </c>
      <c r="G35" s="94">
        <f t="shared" si="1"/>
        <v>0.14511332618231607</v>
      </c>
      <c r="H35" s="79">
        <v>133</v>
      </c>
      <c r="I35" s="5">
        <v>579</v>
      </c>
      <c r="J35" s="153">
        <f t="shared" si="2"/>
        <v>0.10389340070554205</v>
      </c>
      <c r="K35" s="193">
        <f>IF(OR(B35&lt;&gt;0)*(E35&lt;&gt;0),B35/E35*100," ")</f>
        <v>88.387096774193552</v>
      </c>
      <c r="L35" s="197">
        <f>IF(OR(C35&lt;&gt;0)*(F35&lt;&gt;0),C35/F35*100," ")</f>
        <v>63.221153846153847</v>
      </c>
      <c r="M35" s="95">
        <f t="shared" si="3"/>
        <v>103.00751879699249</v>
      </c>
      <c r="N35" s="96">
        <f>IF(OR(C35&lt;&gt;0)*(I35&lt;&gt;0),C35/I35*100," ")</f>
        <v>90.846286701208982</v>
      </c>
      <c r="O35" s="198">
        <f>IF(OR(E35&lt;&gt;0)*(H35&lt;&gt;0),E35/H35*100," ")</f>
        <v>116.54135338345866</v>
      </c>
      <c r="P35" s="197">
        <f t="shared" si="5"/>
        <v>143.69602763385149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65</v>
      </c>
      <c r="B36" s="79">
        <v>94</v>
      </c>
      <c r="C36" s="5">
        <v>523</v>
      </c>
      <c r="D36" s="130">
        <f>IF($C$83&lt;&gt;0,C36/$C$83*100,0)</f>
        <v>8.8353997131451478E-2</v>
      </c>
      <c r="E36" s="80">
        <v>16</v>
      </c>
      <c r="F36" s="5">
        <v>58</v>
      </c>
      <c r="G36" s="94">
        <f t="shared" si="1"/>
        <v>1.0116073219440302E-2</v>
      </c>
      <c r="H36" s="79">
        <v>28</v>
      </c>
      <c r="I36" s="5">
        <v>95</v>
      </c>
      <c r="J36" s="153">
        <f t="shared" si="2"/>
        <v>1.7046412896418818E-2</v>
      </c>
      <c r="K36" s="193">
        <f>IF(OR(B36&lt;&gt;0)*(E36&lt;&gt;0),B36/E36*100," ")</f>
        <v>587.5</v>
      </c>
      <c r="L36" s="197">
        <f>IF(OR(C36&lt;&gt;0)*(F36&lt;&gt;0),C36/F36*100," ")</f>
        <v>901.72413793103453</v>
      </c>
      <c r="M36" s="95">
        <f t="shared" si="3"/>
        <v>335.71428571428572</v>
      </c>
      <c r="N36" s="96">
        <f>IF(OR(C36&lt;&gt;0)*(I36&lt;&gt;0),C36/I36*100," ")</f>
        <v>550.52631578947364</v>
      </c>
      <c r="O36" s="198">
        <f>IF(OR(E36&lt;&gt;0)*(H36&lt;&gt;0),E36/H36*100," ")</f>
        <v>57.142857142857139</v>
      </c>
      <c r="P36" s="197">
        <f t="shared" si="5"/>
        <v>61.05263157894737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66</v>
      </c>
      <c r="B37" s="79">
        <v>103</v>
      </c>
      <c r="C37" s="5">
        <v>442</v>
      </c>
      <c r="D37" s="130">
        <f>IF($C$83&lt;&gt;0,C37/$C$83*100,0)</f>
        <v>7.4670108474381561E-2</v>
      </c>
      <c r="E37" s="80">
        <v>37</v>
      </c>
      <c r="F37" s="5">
        <v>129</v>
      </c>
      <c r="G37" s="94">
        <f t="shared" si="1"/>
        <v>2.2499542160479294E-2</v>
      </c>
      <c r="H37" s="79">
        <v>100</v>
      </c>
      <c r="I37" s="5">
        <v>577</v>
      </c>
      <c r="J37" s="153">
        <f t="shared" si="2"/>
        <v>0.10353452885509112</v>
      </c>
      <c r="K37" s="193">
        <f>IF(OR(B37&lt;&gt;0)*(E37&lt;&gt;0),B37/E37*100," ")</f>
        <v>278.37837837837839</v>
      </c>
      <c r="L37" s="197">
        <f>IF(OR(C37&lt;&gt;0)*(F37&lt;&gt;0),C37/F37*100," ")</f>
        <v>342.63565891472865</v>
      </c>
      <c r="M37" s="95">
        <f t="shared" si="3"/>
        <v>103</v>
      </c>
      <c r="N37" s="96">
        <f>IF(OR(C37&lt;&gt;0)*(I37&lt;&gt;0),C37/I37*100," ")</f>
        <v>76.603119584055463</v>
      </c>
      <c r="O37" s="198">
        <f>IF(OR(E37&lt;&gt;0)*(H37&lt;&gt;0),E37/H37*100," ")</f>
        <v>37</v>
      </c>
      <c r="P37" s="197">
        <f t="shared" si="5"/>
        <v>22.357019064124785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67</v>
      </c>
      <c r="B38" s="79">
        <v>70</v>
      </c>
      <c r="C38" s="5">
        <v>353</v>
      </c>
      <c r="D38" s="130">
        <f>IF($C$83&lt;&gt;0,C38/$C$83*100,0)</f>
        <v>5.9634724641304732E-2</v>
      </c>
      <c r="E38" s="80">
        <v>88</v>
      </c>
      <c r="F38" s="5">
        <v>475</v>
      </c>
      <c r="G38" s="94">
        <f t="shared" ref="G38:G69" si="6">IF($F$83&lt;&gt;0,F38/$F$83*100,0)</f>
        <v>8.2847151366105917E-2</v>
      </c>
      <c r="H38" s="79">
        <v>67</v>
      </c>
      <c r="I38" s="5">
        <v>420</v>
      </c>
      <c r="J38" s="153">
        <f t="shared" ref="J38:J69" si="7">IF($I$83&lt;&gt;0,I38/$I$83*100,0)</f>
        <v>7.536308859469372E-2</v>
      </c>
      <c r="K38" s="193">
        <f>IF(OR(B38&lt;&gt;0)*(E38&lt;&gt;0),B38/E38*100," ")</f>
        <v>79.545454545454547</v>
      </c>
      <c r="L38" s="197">
        <f>IF(OR(C38&lt;&gt;0)*(F38&lt;&gt;0),C38/F38*100," ")</f>
        <v>74.31578947368422</v>
      </c>
      <c r="M38" s="95">
        <f t="shared" ref="M38:M69" si="8">IF(OR(B38&lt;&gt;0)*(H38&lt;&gt;0),B38/H38*100," ")</f>
        <v>104.4776119402985</v>
      </c>
      <c r="N38" s="96">
        <f>IF(OR(C38&lt;&gt;0)*(I38&lt;&gt;0),C38/I38*100," ")</f>
        <v>84.047619047619051</v>
      </c>
      <c r="O38" s="198">
        <f>IF(OR(E38&lt;&gt;0)*(H38&lt;&gt;0),E38/H38*100," ")</f>
        <v>131.34328358208955</v>
      </c>
      <c r="P38" s="197">
        <f t="shared" si="5"/>
        <v>113.09523809523809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68</v>
      </c>
      <c r="B39" s="79">
        <v>71</v>
      </c>
      <c r="C39" s="5">
        <v>327</v>
      </c>
      <c r="D39" s="130">
        <f>IF($C$83&lt;&gt;0,C39/$C$83*100,0)</f>
        <v>5.524236531928229E-2</v>
      </c>
      <c r="E39" s="80">
        <v>70</v>
      </c>
      <c r="F39" s="5">
        <v>440</v>
      </c>
      <c r="G39" s="94">
        <f t="shared" si="6"/>
        <v>7.6742624423340219E-2</v>
      </c>
      <c r="H39" s="79">
        <v>65</v>
      </c>
      <c r="I39" s="5">
        <v>307</v>
      </c>
      <c r="J39" s="153">
        <f t="shared" si="7"/>
        <v>5.5086829044216599E-2</v>
      </c>
      <c r="K39" s="193">
        <f>IF(OR(B39&lt;&gt;0)*(E39&lt;&gt;0),B39/E39*100," ")</f>
        <v>101.42857142857142</v>
      </c>
      <c r="L39" s="197">
        <f>IF(OR(C39&lt;&gt;0)*(F39&lt;&gt;0),C39/F39*100," ")</f>
        <v>74.318181818181813</v>
      </c>
      <c r="M39" s="95">
        <f t="shared" si="8"/>
        <v>109.23076923076923</v>
      </c>
      <c r="N39" s="96">
        <f>IF(OR(C39&lt;&gt;0)*(I39&lt;&gt;0),C39/I39*100," ")</f>
        <v>106.51465798045604</v>
      </c>
      <c r="O39" s="198">
        <f>IF(OR(E39&lt;&gt;0)*(H39&lt;&gt;0),E39/H39*100," ")</f>
        <v>107.69230769230769</v>
      </c>
      <c r="P39" s="197">
        <f t="shared" si="5"/>
        <v>143.32247557003257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69</v>
      </c>
      <c r="B40" s="79">
        <v>69</v>
      </c>
      <c r="C40" s="5">
        <v>279</v>
      </c>
      <c r="D40" s="130">
        <f>IF($C$83&lt;&gt;0,C40/$C$83*100,0)</f>
        <v>4.7133394263240855E-2</v>
      </c>
      <c r="E40" s="80">
        <v>37</v>
      </c>
      <c r="F40" s="5">
        <v>205</v>
      </c>
      <c r="G40" s="94">
        <f t="shared" si="6"/>
        <v>3.5755086379056236E-2</v>
      </c>
      <c r="H40" s="79">
        <v>38</v>
      </c>
      <c r="I40" s="5">
        <v>176</v>
      </c>
      <c r="J40" s="153">
        <f t="shared" si="7"/>
        <v>3.1580722839681177E-2</v>
      </c>
      <c r="K40" s="193">
        <f>IF(OR(B40&lt;&gt;0)*(E40&lt;&gt;0),B40/E40*100," ")</f>
        <v>186.48648648648648</v>
      </c>
      <c r="L40" s="197">
        <f>IF(OR(C40&lt;&gt;0)*(F40&lt;&gt;0),C40/F40*100," ")</f>
        <v>136.09756097560975</v>
      </c>
      <c r="M40" s="95">
        <f t="shared" si="8"/>
        <v>181.57894736842107</v>
      </c>
      <c r="N40" s="96">
        <f>IF(OR(C40&lt;&gt;0)*(I40&lt;&gt;0),C40/I40*100," ")</f>
        <v>158.52272727272728</v>
      </c>
      <c r="O40" s="198">
        <f>IF(OR(E40&lt;&gt;0)*(H40&lt;&gt;0),E40/H40*100," ")</f>
        <v>97.368421052631575</v>
      </c>
      <c r="P40" s="197">
        <f t="shared" si="5"/>
        <v>116.47727272727273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70</v>
      </c>
      <c r="B41" s="79">
        <v>40</v>
      </c>
      <c r="C41" s="5">
        <v>243</v>
      </c>
      <c r="D41" s="130">
        <f>IF($C$83&lt;&gt;0,C41/$C$83*100,0)</f>
        <v>4.1051665971209773E-2</v>
      </c>
      <c r="E41" s="80">
        <v>48</v>
      </c>
      <c r="F41" s="5">
        <v>268</v>
      </c>
      <c r="G41" s="94">
        <f t="shared" si="6"/>
        <v>4.6743234876034497E-2</v>
      </c>
      <c r="H41" s="79">
        <v>101</v>
      </c>
      <c r="I41" s="5">
        <v>667</v>
      </c>
      <c r="J41" s="153">
        <f t="shared" si="7"/>
        <v>0.11968376212538265</v>
      </c>
      <c r="K41" s="193">
        <f>IF(OR(B41&lt;&gt;0)*(E41&lt;&gt;0),B41/E41*100," ")</f>
        <v>83.333333333333343</v>
      </c>
      <c r="L41" s="197">
        <f>IF(OR(C41&lt;&gt;0)*(F41&lt;&gt;0),C41/F41*100," ")</f>
        <v>90.671641791044777</v>
      </c>
      <c r="M41" s="95">
        <f t="shared" si="8"/>
        <v>39.603960396039604</v>
      </c>
      <c r="N41" s="96">
        <f>IF(OR(C41&lt;&gt;0)*(I41&lt;&gt;0),C41/I41*100," ")</f>
        <v>36.431784107946022</v>
      </c>
      <c r="O41" s="198">
        <f>IF(OR(E41&lt;&gt;0)*(H41&lt;&gt;0),E41/H41*100," ")</f>
        <v>47.524752475247524</v>
      </c>
      <c r="P41" s="197">
        <f t="shared" si="5"/>
        <v>40.179910044977511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71</v>
      </c>
      <c r="B42" s="79">
        <v>50</v>
      </c>
      <c r="C42" s="5">
        <v>221</v>
      </c>
      <c r="D42" s="130">
        <f>IF($C$83&lt;&gt;0,C42/$C$83*100,0)</f>
        <v>3.733505423719078E-2</v>
      </c>
      <c r="E42" s="80">
        <v>93</v>
      </c>
      <c r="F42" s="5">
        <v>419</v>
      </c>
      <c r="G42" s="94">
        <f t="shared" si="6"/>
        <v>7.3079908257680792E-2</v>
      </c>
      <c r="H42" s="79">
        <v>91</v>
      </c>
      <c r="I42" s="5">
        <v>420</v>
      </c>
      <c r="J42" s="153">
        <f t="shared" si="7"/>
        <v>7.536308859469372E-2</v>
      </c>
      <c r="K42" s="193">
        <f>IF(OR(B42&lt;&gt;0)*(E42&lt;&gt;0),B42/E42*100," ")</f>
        <v>53.763440860215049</v>
      </c>
      <c r="L42" s="197">
        <f>IF(OR(C42&lt;&gt;0)*(F42&lt;&gt;0),C42/F42*100," ")</f>
        <v>52.74463007159904</v>
      </c>
      <c r="M42" s="95">
        <f t="shared" si="8"/>
        <v>54.945054945054949</v>
      </c>
      <c r="N42" s="96">
        <f>IF(OR(C42&lt;&gt;0)*(I42&lt;&gt;0),C42/I42*100," ")</f>
        <v>52.61904761904762</v>
      </c>
      <c r="O42" s="198">
        <f>IF(OR(E42&lt;&gt;0)*(H42&lt;&gt;0),E42/H42*100," ")</f>
        <v>102.19780219780219</v>
      </c>
      <c r="P42" s="197">
        <f t="shared" si="5"/>
        <v>99.761904761904759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72</v>
      </c>
      <c r="B43" s="79">
        <v>41</v>
      </c>
      <c r="C43" s="5">
        <v>220</v>
      </c>
      <c r="D43" s="130">
        <f>IF($C$83&lt;&gt;0,C43/$C$83*100,0)</f>
        <v>3.7166117340189916E-2</v>
      </c>
      <c r="E43" s="80">
        <v>35</v>
      </c>
      <c r="F43" s="5">
        <v>214</v>
      </c>
      <c r="G43" s="94">
        <f t="shared" si="6"/>
        <v>3.7324821878624563E-2</v>
      </c>
      <c r="H43" s="79">
        <v>26</v>
      </c>
      <c r="I43" s="5">
        <v>139</v>
      </c>
      <c r="J43" s="153">
        <f t="shared" si="7"/>
        <v>2.4941593606339116E-2</v>
      </c>
      <c r="K43" s="193">
        <f>IF(OR(B43&lt;&gt;0)*(E43&lt;&gt;0),B43/E43*100," ")</f>
        <v>117.14285714285715</v>
      </c>
      <c r="L43" s="197">
        <f>IF(OR(C43&lt;&gt;0)*(F43&lt;&gt;0),C43/F43*100," ")</f>
        <v>102.803738317757</v>
      </c>
      <c r="M43" s="95">
        <f t="shared" si="8"/>
        <v>157.69230769230768</v>
      </c>
      <c r="N43" s="96">
        <f>IF(OR(C43&lt;&gt;0)*(I43&lt;&gt;0),C43/I43*100," ")</f>
        <v>158.27338129496403</v>
      </c>
      <c r="O43" s="198">
        <f>IF(OR(E43&lt;&gt;0)*(H43&lt;&gt;0),E43/H43*100," ")</f>
        <v>134.61538461538461</v>
      </c>
      <c r="P43" s="197">
        <f t="shared" si="5"/>
        <v>153.9568345323741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73</v>
      </c>
      <c r="B44" s="79">
        <v>33</v>
      </c>
      <c r="C44" s="5">
        <v>214</v>
      </c>
      <c r="D44" s="130">
        <f>IF($C$83&lt;&gt;0,C44/$C$83*100,0)</f>
        <v>3.615249595818474E-2</v>
      </c>
      <c r="E44" s="80">
        <v>33</v>
      </c>
      <c r="F44" s="5">
        <v>158</v>
      </c>
      <c r="G44" s="94">
        <f t="shared" si="6"/>
        <v>2.7557578770199442E-2</v>
      </c>
      <c r="H44" s="79">
        <v>37</v>
      </c>
      <c r="I44" s="5">
        <v>182</v>
      </c>
      <c r="J44" s="153">
        <f t="shared" si="7"/>
        <v>3.2657338391033949E-2</v>
      </c>
      <c r="K44" s="193">
        <f>IF(OR(B44&lt;&gt;0)*(E44&lt;&gt;0),B44/E44*100," ")</f>
        <v>100</v>
      </c>
      <c r="L44" s="197">
        <f>IF(OR(C44&lt;&gt;0)*(F44&lt;&gt;0),C44/F44*100," ")</f>
        <v>135.44303797468353</v>
      </c>
      <c r="M44" s="95">
        <f t="shared" si="8"/>
        <v>89.189189189189193</v>
      </c>
      <c r="N44" s="96">
        <f>IF(OR(C44&lt;&gt;0)*(I44&lt;&gt;0),C44/I44*100," ")</f>
        <v>117.58241758241759</v>
      </c>
      <c r="O44" s="198">
        <f>IF(OR(E44&lt;&gt;0)*(H44&lt;&gt;0),E44/H44*100," ")</f>
        <v>89.189189189189193</v>
      </c>
      <c r="P44" s="197">
        <f t="shared" si="5"/>
        <v>86.813186813186817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74</v>
      </c>
      <c r="B45" s="79">
        <v>51</v>
      </c>
      <c r="C45" s="5">
        <v>206</v>
      </c>
      <c r="D45" s="130">
        <f>IF($C$83&lt;&gt;0,C45/$C$83*100,0)</f>
        <v>3.4801000782177835E-2</v>
      </c>
      <c r="E45" s="80">
        <v>47</v>
      </c>
      <c r="F45" s="5">
        <v>116</v>
      </c>
      <c r="G45" s="94">
        <f t="shared" si="6"/>
        <v>2.0232146438880605E-2</v>
      </c>
      <c r="H45" s="79">
        <v>33</v>
      </c>
      <c r="I45" s="5">
        <v>137</v>
      </c>
      <c r="J45" s="153">
        <f t="shared" si="7"/>
        <v>2.4582721755888187E-2</v>
      </c>
      <c r="K45" s="193">
        <f>IF(OR(B45&lt;&gt;0)*(E45&lt;&gt;0),B45/E45*100," ")</f>
        <v>108.51063829787233</v>
      </c>
      <c r="L45" s="197">
        <f>IF(OR(C45&lt;&gt;0)*(F45&lt;&gt;0),C45/F45*100," ")</f>
        <v>177.58620689655174</v>
      </c>
      <c r="M45" s="95">
        <f t="shared" si="8"/>
        <v>154.54545454545453</v>
      </c>
      <c r="N45" s="96">
        <f>IF(OR(C45&lt;&gt;0)*(I45&lt;&gt;0),C45/I45*100," ")</f>
        <v>150.36496350364962</v>
      </c>
      <c r="O45" s="198">
        <f>IF(OR(E45&lt;&gt;0)*(H45&lt;&gt;0),E45/H45*100," ")</f>
        <v>142.42424242424244</v>
      </c>
      <c r="P45" s="197">
        <f t="shared" si="5"/>
        <v>84.671532846715323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75</v>
      </c>
      <c r="B46" s="79">
        <v>16</v>
      </c>
      <c r="C46" s="5">
        <v>204</v>
      </c>
      <c r="D46" s="130">
        <f>IF($C$83&lt;&gt;0,C46/$C$83*100,0)</f>
        <v>3.4463126988176107E-2</v>
      </c>
      <c r="E46" s="80">
        <v>13</v>
      </c>
      <c r="F46" s="5">
        <v>32</v>
      </c>
      <c r="G46" s="94">
        <f t="shared" si="6"/>
        <v>5.5812817762429254E-3</v>
      </c>
      <c r="H46" s="79">
        <v>6</v>
      </c>
      <c r="I46" s="5">
        <v>13</v>
      </c>
      <c r="J46" s="153">
        <f t="shared" si="7"/>
        <v>2.3326670279309961E-3</v>
      </c>
      <c r="K46" s="193">
        <f>IF(OR(B46&lt;&gt;0)*(E46&lt;&gt;0),B46/E46*100," ")</f>
        <v>123.07692307692308</v>
      </c>
      <c r="L46" s="197">
        <f>IF(OR(C46&lt;&gt;0)*(F46&lt;&gt;0),C46/F46*100," ")</f>
        <v>637.5</v>
      </c>
      <c r="M46" s="95">
        <f t="shared" si="8"/>
        <v>266.66666666666663</v>
      </c>
      <c r="N46" s="96">
        <f>IF(OR(C46&lt;&gt;0)*(I46&lt;&gt;0),C46/I46*100," ")</f>
        <v>1569.2307692307691</v>
      </c>
      <c r="O46" s="198">
        <f>IF(OR(E46&lt;&gt;0)*(H46&lt;&gt;0),E46/H46*100," ")</f>
        <v>216.66666666666666</v>
      </c>
      <c r="P46" s="197">
        <f t="shared" si="5"/>
        <v>246.15384615384616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76</v>
      </c>
      <c r="B47" s="79">
        <v>66</v>
      </c>
      <c r="C47" s="5">
        <v>182</v>
      </c>
      <c r="D47" s="130">
        <f>IF($C$83&lt;&gt;0,C47/$C$83*100,0)</f>
        <v>3.0746515254157114E-2</v>
      </c>
      <c r="E47" s="80">
        <v>66</v>
      </c>
      <c r="F47" s="5">
        <v>284</v>
      </c>
      <c r="G47" s="94">
        <f t="shared" si="6"/>
        <v>4.9533875764155966E-2</v>
      </c>
      <c r="H47" s="79">
        <v>108</v>
      </c>
      <c r="I47" s="5">
        <v>733</v>
      </c>
      <c r="J47" s="153">
        <f t="shared" si="7"/>
        <v>0.13152653319026308</v>
      </c>
      <c r="K47" s="193">
        <f>IF(OR(B47&lt;&gt;0)*(E47&lt;&gt;0),B47/E47*100," ")</f>
        <v>100</v>
      </c>
      <c r="L47" s="197">
        <f>IF(OR(C47&lt;&gt;0)*(F47&lt;&gt;0),C47/F47*100," ")</f>
        <v>64.08450704225352</v>
      </c>
      <c r="M47" s="95">
        <f t="shared" si="8"/>
        <v>61.111111111111114</v>
      </c>
      <c r="N47" s="96">
        <f>IF(OR(C47&lt;&gt;0)*(I47&lt;&gt;0),C47/I47*100," ")</f>
        <v>24.829467939972716</v>
      </c>
      <c r="O47" s="198">
        <f>IF(OR(E47&lt;&gt;0)*(H47&lt;&gt;0),E47/H47*100," ")</f>
        <v>61.111111111111114</v>
      </c>
      <c r="P47" s="197">
        <f t="shared" si="5"/>
        <v>38.744884038199181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77</v>
      </c>
      <c r="B48" s="79">
        <v>38</v>
      </c>
      <c r="C48" s="5">
        <v>151</v>
      </c>
      <c r="D48" s="130">
        <f>IF($C$83&lt;&gt;0,C48/$C$83*100,0)</f>
        <v>2.5509471447130356E-2</v>
      </c>
      <c r="E48" s="80">
        <v>21</v>
      </c>
      <c r="F48" s="5">
        <v>62</v>
      </c>
      <c r="G48" s="94">
        <f t="shared" si="6"/>
        <v>1.0813733441470668E-2</v>
      </c>
      <c r="H48" s="79">
        <v>13</v>
      </c>
      <c r="I48" s="5">
        <v>102</v>
      </c>
      <c r="J48" s="153">
        <f t="shared" si="7"/>
        <v>1.8302464372997044E-2</v>
      </c>
      <c r="K48" s="193">
        <f>IF(OR(B48&lt;&gt;0)*(E48&lt;&gt;0),B48/E48*100," ")</f>
        <v>180.95238095238096</v>
      </c>
      <c r="L48" s="197">
        <f>IF(OR(C48&lt;&gt;0)*(F48&lt;&gt;0),C48/F48*100," ")</f>
        <v>243.54838709677421</v>
      </c>
      <c r="M48" s="95">
        <f t="shared" si="8"/>
        <v>292.30769230769226</v>
      </c>
      <c r="N48" s="96">
        <f>IF(OR(C48&lt;&gt;0)*(I48&lt;&gt;0),C48/I48*100," ")</f>
        <v>148.03921568627453</v>
      </c>
      <c r="O48" s="198">
        <f>IF(OR(E48&lt;&gt;0)*(H48&lt;&gt;0),E48/H48*100," ")</f>
        <v>161.53846153846155</v>
      </c>
      <c r="P48" s="197">
        <f t="shared" si="5"/>
        <v>60.784313725490193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78</v>
      </c>
      <c r="B49" s="79">
        <v>38</v>
      </c>
      <c r="C49" s="5">
        <v>144</v>
      </c>
      <c r="D49" s="130">
        <f>IF($C$83&lt;&gt;0,C49/$C$83*100,0)</f>
        <v>2.4326913168124312E-2</v>
      </c>
      <c r="E49" s="80">
        <v>42</v>
      </c>
      <c r="F49" s="5">
        <v>198</v>
      </c>
      <c r="G49" s="94">
        <f t="shared" si="6"/>
        <v>3.4534180990503101E-2</v>
      </c>
      <c r="H49" s="79">
        <v>33</v>
      </c>
      <c r="I49" s="5">
        <v>144</v>
      </c>
      <c r="J49" s="153">
        <f t="shared" si="7"/>
        <v>2.583877323246642E-2</v>
      </c>
      <c r="K49" s="193">
        <f>IF(OR(B49&lt;&gt;0)*(E49&lt;&gt;0),B49/E49*100," ")</f>
        <v>90.476190476190482</v>
      </c>
      <c r="L49" s="197">
        <f>IF(OR(C49&lt;&gt;0)*(F49&lt;&gt;0),C49/F49*100," ")</f>
        <v>72.727272727272734</v>
      </c>
      <c r="M49" s="95">
        <f t="shared" si="8"/>
        <v>115.15151515151516</v>
      </c>
      <c r="N49" s="96">
        <f>IF(OR(C49&lt;&gt;0)*(I49&lt;&gt;0),C49/I49*100," ")</f>
        <v>100</v>
      </c>
      <c r="O49" s="198">
        <f>IF(OR(E49&lt;&gt;0)*(H49&lt;&gt;0),E49/H49*100," ")</f>
        <v>127.27272727272727</v>
      </c>
      <c r="P49" s="197">
        <f t="shared" si="5"/>
        <v>137.5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79</v>
      </c>
      <c r="B50" s="79">
        <v>32</v>
      </c>
      <c r="C50" s="5">
        <v>143</v>
      </c>
      <c r="D50" s="130">
        <f>IF($C$83&lt;&gt;0,C50/$C$83*100,0)</f>
        <v>2.4157976271123448E-2</v>
      </c>
      <c r="E50" s="80">
        <v>42</v>
      </c>
      <c r="F50" s="5">
        <v>195</v>
      </c>
      <c r="G50" s="94">
        <f t="shared" si="6"/>
        <v>3.4010935823980327E-2</v>
      </c>
      <c r="H50" s="79">
        <v>75</v>
      </c>
      <c r="I50" s="5">
        <v>340</v>
      </c>
      <c r="J50" s="153">
        <f t="shared" si="7"/>
        <v>6.1008214576656825E-2</v>
      </c>
      <c r="K50" s="193">
        <f>IF(OR(B50&lt;&gt;0)*(E50&lt;&gt;0),B50/E50*100," ")</f>
        <v>76.19047619047619</v>
      </c>
      <c r="L50" s="197">
        <f>IF(OR(C50&lt;&gt;0)*(F50&lt;&gt;0),C50/F50*100," ")</f>
        <v>73.333333333333329</v>
      </c>
      <c r="M50" s="95">
        <f t="shared" si="8"/>
        <v>42.666666666666671</v>
      </c>
      <c r="N50" s="96">
        <f>IF(OR(C50&lt;&gt;0)*(I50&lt;&gt;0),C50/I50*100," ")</f>
        <v>42.058823529411768</v>
      </c>
      <c r="O50" s="198">
        <f>IF(OR(E50&lt;&gt;0)*(H50&lt;&gt;0),E50/H50*100," ")</f>
        <v>56.000000000000007</v>
      </c>
      <c r="P50" s="197">
        <f t="shared" si="5"/>
        <v>57.352941176470587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80</v>
      </c>
      <c r="B51" s="79">
        <v>32</v>
      </c>
      <c r="C51" s="5">
        <v>143</v>
      </c>
      <c r="D51" s="130">
        <f>IF($C$83&lt;&gt;0,C51/$C$83*100,0)</f>
        <v>2.4157976271123448E-2</v>
      </c>
      <c r="E51" s="80">
        <v>82</v>
      </c>
      <c r="F51" s="5">
        <v>303</v>
      </c>
      <c r="G51" s="94">
        <f t="shared" si="6"/>
        <v>5.2847761818800194E-2</v>
      </c>
      <c r="H51" s="79">
        <v>16</v>
      </c>
      <c r="I51" s="5">
        <v>67</v>
      </c>
      <c r="J51" s="153">
        <f t="shared" si="7"/>
        <v>1.2022206990105904E-2</v>
      </c>
      <c r="K51" s="193">
        <f>IF(OR(B51&lt;&gt;0)*(E51&lt;&gt;0),B51/E51*100," ")</f>
        <v>39.024390243902438</v>
      </c>
      <c r="L51" s="197">
        <f>IF(OR(C51&lt;&gt;0)*(F51&lt;&gt;0),C51/F51*100," ")</f>
        <v>47.194719471947195</v>
      </c>
      <c r="M51" s="95">
        <f t="shared" si="8"/>
        <v>200</v>
      </c>
      <c r="N51" s="96">
        <f>IF(OR(C51&lt;&gt;0)*(I51&lt;&gt;0),C51/I51*100," ")</f>
        <v>213.43283582089555</v>
      </c>
      <c r="O51" s="198">
        <f>IF(OR(E51&lt;&gt;0)*(H51&lt;&gt;0),E51/H51*100," ")</f>
        <v>512.5</v>
      </c>
      <c r="P51" s="197">
        <f t="shared" si="5"/>
        <v>452.23880597014931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81</v>
      </c>
      <c r="B52" s="79">
        <v>21</v>
      </c>
      <c r="C52" s="5">
        <v>123</v>
      </c>
      <c r="D52" s="130">
        <f>IF($C$83&lt;&gt;0,C52/$C$83*100,0)</f>
        <v>2.0779238331106183E-2</v>
      </c>
      <c r="E52" s="80">
        <v>24</v>
      </c>
      <c r="F52" s="5">
        <v>145</v>
      </c>
      <c r="G52" s="94">
        <f t="shared" si="6"/>
        <v>2.5290183048600753E-2</v>
      </c>
      <c r="H52" s="79">
        <v>15</v>
      </c>
      <c r="I52" s="5">
        <v>127</v>
      </c>
      <c r="J52" s="153">
        <f t="shared" si="7"/>
        <v>2.2788362503633579E-2</v>
      </c>
      <c r="K52" s="193">
        <f>IF(OR(B52&lt;&gt;0)*(E52&lt;&gt;0),B52/E52*100," ")</f>
        <v>87.5</v>
      </c>
      <c r="L52" s="197">
        <f>IF(OR(C52&lt;&gt;0)*(F52&lt;&gt;0),C52/F52*100," ")</f>
        <v>84.827586206896555</v>
      </c>
      <c r="M52" s="95">
        <f t="shared" si="8"/>
        <v>140</v>
      </c>
      <c r="N52" s="96">
        <f>IF(OR(C52&lt;&gt;0)*(I52&lt;&gt;0),C52/I52*100," ")</f>
        <v>96.850393700787393</v>
      </c>
      <c r="O52" s="198">
        <f>IF(OR(E52&lt;&gt;0)*(H52&lt;&gt;0),E52/H52*100," ")</f>
        <v>160</v>
      </c>
      <c r="P52" s="197">
        <f t="shared" si="5"/>
        <v>114.1732283464567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82</v>
      </c>
      <c r="B53" s="79">
        <v>41</v>
      </c>
      <c r="C53" s="5">
        <v>120</v>
      </c>
      <c r="D53" s="130">
        <f>IF($C$83&lt;&gt;0,C53/$C$83*100,0)</f>
        <v>2.0272427640103591E-2</v>
      </c>
      <c r="E53" s="80">
        <v>28</v>
      </c>
      <c r="F53" s="5">
        <v>72</v>
      </c>
      <c r="G53" s="94">
        <f t="shared" si="6"/>
        <v>1.2557883996546584E-2</v>
      </c>
      <c r="H53" s="79">
        <v>43</v>
      </c>
      <c r="I53" s="5">
        <v>120</v>
      </c>
      <c r="J53" s="153">
        <f t="shared" si="7"/>
        <v>2.1532311027055349E-2</v>
      </c>
      <c r="K53" s="193">
        <f>IF(OR(B53&lt;&gt;0)*(E53&lt;&gt;0),B53/E53*100," ")</f>
        <v>146.42857142857142</v>
      </c>
      <c r="L53" s="197">
        <f>IF(OR(C53&lt;&gt;0)*(F53&lt;&gt;0),C53/F53*100," ")</f>
        <v>166.66666666666669</v>
      </c>
      <c r="M53" s="95">
        <f t="shared" si="8"/>
        <v>95.348837209302332</v>
      </c>
      <c r="N53" s="96">
        <f>IF(OR(C53&lt;&gt;0)*(I53&lt;&gt;0),C53/I53*100," ")</f>
        <v>100</v>
      </c>
      <c r="O53" s="198">
        <f>IF(OR(E53&lt;&gt;0)*(H53&lt;&gt;0),E53/H53*100," ")</f>
        <v>65.116279069767444</v>
      </c>
      <c r="P53" s="197">
        <f t="shared" si="5"/>
        <v>60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83</v>
      </c>
      <c r="B54" s="79">
        <v>31</v>
      </c>
      <c r="C54" s="5">
        <v>104</v>
      </c>
      <c r="D54" s="130">
        <f>IF($C$83&lt;&gt;0,C54/$C$83*100,0)</f>
        <v>1.7569437288089778E-2</v>
      </c>
      <c r="E54" s="80">
        <v>38</v>
      </c>
      <c r="F54" s="5">
        <v>155</v>
      </c>
      <c r="G54" s="94">
        <f t="shared" si="6"/>
        <v>2.7034333603676672E-2</v>
      </c>
      <c r="H54" s="79">
        <v>22</v>
      </c>
      <c r="I54" s="5">
        <v>64</v>
      </c>
      <c r="J54" s="153">
        <f t="shared" si="7"/>
        <v>1.1483899214429518E-2</v>
      </c>
      <c r="K54" s="193">
        <f>IF(OR(B54&lt;&gt;0)*(E54&lt;&gt;0),B54/E54*100," ")</f>
        <v>81.578947368421055</v>
      </c>
      <c r="L54" s="197">
        <f>IF(OR(C54&lt;&gt;0)*(F54&lt;&gt;0),C54/F54*100," ")</f>
        <v>67.096774193548399</v>
      </c>
      <c r="M54" s="95">
        <f t="shared" si="8"/>
        <v>140.90909090909091</v>
      </c>
      <c r="N54" s="96">
        <f>IF(OR(C54&lt;&gt;0)*(I54&lt;&gt;0),C54/I54*100," ")</f>
        <v>162.5</v>
      </c>
      <c r="O54" s="198">
        <f>IF(OR(E54&lt;&gt;0)*(H54&lt;&gt;0),E54/H54*100," ")</f>
        <v>172.72727272727272</v>
      </c>
      <c r="P54" s="197">
        <f t="shared" si="5"/>
        <v>242.1875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84</v>
      </c>
      <c r="B55" s="79">
        <v>33</v>
      </c>
      <c r="C55" s="5">
        <v>96</v>
      </c>
      <c r="D55" s="130">
        <f>IF($C$83&lt;&gt;0,C55/$C$83*100,0)</f>
        <v>1.6217942112082873E-2</v>
      </c>
      <c r="E55" s="80">
        <v>12</v>
      </c>
      <c r="F55" s="5">
        <v>43</v>
      </c>
      <c r="G55" s="94">
        <f t="shared" si="6"/>
        <v>7.4998473868264307E-3</v>
      </c>
      <c r="H55" s="79">
        <v>13</v>
      </c>
      <c r="I55" s="5">
        <v>78</v>
      </c>
      <c r="J55" s="153">
        <f t="shared" si="7"/>
        <v>1.3996002167585977E-2</v>
      </c>
      <c r="K55" s="193">
        <f>IF(OR(B55&lt;&gt;0)*(E55&lt;&gt;0),B55/E55*100," ")</f>
        <v>275</v>
      </c>
      <c r="L55" s="197">
        <f>IF(OR(C55&lt;&gt;0)*(F55&lt;&gt;0),C55/F55*100," ")</f>
        <v>223.25581395348837</v>
      </c>
      <c r="M55" s="95">
        <f t="shared" si="8"/>
        <v>253.84615384615384</v>
      </c>
      <c r="N55" s="96">
        <f>IF(OR(C55&lt;&gt;0)*(I55&lt;&gt;0),C55/I55*100," ")</f>
        <v>123.07692307692308</v>
      </c>
      <c r="O55" s="198">
        <f>IF(OR(E55&lt;&gt;0)*(H55&lt;&gt;0),E55/H55*100," ")</f>
        <v>92.307692307692307</v>
      </c>
      <c r="P55" s="197">
        <f t="shared" si="5"/>
        <v>55.128205128205131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85</v>
      </c>
      <c r="B56" s="79">
        <v>32</v>
      </c>
      <c r="C56" s="5">
        <v>95</v>
      </c>
      <c r="D56" s="130">
        <f>IF($C$83&lt;&gt;0,C56/$C$83*100,0)</f>
        <v>1.6049005215082009E-2</v>
      </c>
      <c r="E56" s="80">
        <v>11</v>
      </c>
      <c r="F56" s="5">
        <v>29</v>
      </c>
      <c r="G56" s="94">
        <f t="shared" si="6"/>
        <v>5.0580366097201512E-3</v>
      </c>
      <c r="H56" s="79">
        <v>28</v>
      </c>
      <c r="I56" s="5">
        <v>67</v>
      </c>
      <c r="J56" s="153">
        <f t="shared" si="7"/>
        <v>1.2022206990105904E-2</v>
      </c>
      <c r="K56" s="193">
        <f>IF(OR(B56&lt;&gt;0)*(E56&lt;&gt;0),B56/E56*100," ")</f>
        <v>290.90909090909093</v>
      </c>
      <c r="L56" s="197">
        <f>IF(OR(C56&lt;&gt;0)*(F56&lt;&gt;0),C56/F56*100," ")</f>
        <v>327.58620689655174</v>
      </c>
      <c r="M56" s="95">
        <f t="shared" si="8"/>
        <v>114.28571428571428</v>
      </c>
      <c r="N56" s="96">
        <f>IF(OR(C56&lt;&gt;0)*(I56&lt;&gt;0),C56/I56*100," ")</f>
        <v>141.79104477611941</v>
      </c>
      <c r="O56" s="198">
        <f>IF(OR(E56&lt;&gt;0)*(H56&lt;&gt;0),E56/H56*100," ")</f>
        <v>39.285714285714285</v>
      </c>
      <c r="P56" s="197">
        <f t="shared" si="5"/>
        <v>43.283582089552233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86</v>
      </c>
      <c r="B57" s="79">
        <v>22</v>
      </c>
      <c r="C57" s="5">
        <v>83</v>
      </c>
      <c r="D57" s="130">
        <f>IF($C$83&lt;&gt;0,C57/$C$83*100,0)</f>
        <v>1.4021762451071651E-2</v>
      </c>
      <c r="E57" s="80">
        <v>18</v>
      </c>
      <c r="F57" s="5">
        <v>86</v>
      </c>
      <c r="G57" s="94">
        <f t="shared" si="6"/>
        <v>1.4999694773652861E-2</v>
      </c>
      <c r="H57" s="79">
        <v>28</v>
      </c>
      <c r="I57" s="5">
        <v>156</v>
      </c>
      <c r="J57" s="153">
        <f t="shared" si="7"/>
        <v>2.7992004335171954E-2</v>
      </c>
      <c r="K57" s="193">
        <f>IF(OR(B57&lt;&gt;0)*(E57&lt;&gt;0),B57/E57*100," ")</f>
        <v>122.22222222222223</v>
      </c>
      <c r="L57" s="197">
        <f>IF(OR(C57&lt;&gt;0)*(F57&lt;&gt;0),C57/F57*100," ")</f>
        <v>96.511627906976756</v>
      </c>
      <c r="M57" s="95">
        <f t="shared" si="8"/>
        <v>78.571428571428569</v>
      </c>
      <c r="N57" s="96">
        <f>IF(OR(C57&lt;&gt;0)*(I57&lt;&gt;0),C57/I57*100," ")</f>
        <v>53.205128205128204</v>
      </c>
      <c r="O57" s="198">
        <f>IF(OR(E57&lt;&gt;0)*(H57&lt;&gt;0),E57/H57*100," ")</f>
        <v>64.285714285714292</v>
      </c>
      <c r="P57" s="197">
        <f t="shared" si="5"/>
        <v>55.128205128205131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87</v>
      </c>
      <c r="B58" s="79">
        <v>14</v>
      </c>
      <c r="C58" s="5">
        <v>76</v>
      </c>
      <c r="D58" s="130">
        <f>IF($C$83&lt;&gt;0,C58/$C$83*100,0)</f>
        <v>1.2839204172065608E-2</v>
      </c>
      <c r="E58" s="80">
        <v>12</v>
      </c>
      <c r="F58" s="5">
        <v>55</v>
      </c>
      <c r="G58" s="94">
        <f t="shared" si="6"/>
        <v>9.5928280529175274E-3</v>
      </c>
      <c r="H58" s="79">
        <v>5</v>
      </c>
      <c r="I58" s="5">
        <v>58</v>
      </c>
      <c r="J58" s="153">
        <f t="shared" si="7"/>
        <v>1.0407283663076751E-2</v>
      </c>
      <c r="K58" s="193">
        <f>IF(OR(B58&lt;&gt;0)*(E58&lt;&gt;0),B58/E58*100," ")</f>
        <v>116.66666666666667</v>
      </c>
      <c r="L58" s="197">
        <f>IF(OR(C58&lt;&gt;0)*(F58&lt;&gt;0),C58/F58*100," ")</f>
        <v>138.18181818181819</v>
      </c>
      <c r="M58" s="95">
        <f t="shared" si="8"/>
        <v>280</v>
      </c>
      <c r="N58" s="96">
        <f>IF(OR(C58&lt;&gt;0)*(I58&lt;&gt;0),C58/I58*100," ")</f>
        <v>131.0344827586207</v>
      </c>
      <c r="O58" s="198">
        <f>IF(OR(E58&lt;&gt;0)*(H58&lt;&gt;0),E58/H58*100," ")</f>
        <v>240</v>
      </c>
      <c r="P58" s="197">
        <f t="shared" si="5"/>
        <v>94.827586206896555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88</v>
      </c>
      <c r="B59" s="79">
        <v>20</v>
      </c>
      <c r="C59" s="5">
        <v>69</v>
      </c>
      <c r="D59" s="130">
        <f>IF($C$83&lt;&gt;0,C59/$C$83*100,0)</f>
        <v>1.1656645893059566E-2</v>
      </c>
      <c r="E59" s="80">
        <v>29</v>
      </c>
      <c r="F59" s="5">
        <v>64</v>
      </c>
      <c r="G59" s="94">
        <f t="shared" si="6"/>
        <v>1.1162563552485851E-2</v>
      </c>
      <c r="H59" s="79">
        <v>18</v>
      </c>
      <c r="I59" s="5">
        <v>59</v>
      </c>
      <c r="J59" s="153">
        <f t="shared" si="7"/>
        <v>1.0586719588302214E-2</v>
      </c>
      <c r="K59" s="193">
        <f>IF(OR(B59&lt;&gt;0)*(E59&lt;&gt;0),B59/E59*100," ")</f>
        <v>68.965517241379317</v>
      </c>
      <c r="L59" s="197">
        <f>IF(OR(C59&lt;&gt;0)*(F59&lt;&gt;0),C59/F59*100," ")</f>
        <v>107.8125</v>
      </c>
      <c r="M59" s="95">
        <f t="shared" si="8"/>
        <v>111.11111111111111</v>
      </c>
      <c r="N59" s="96">
        <f>IF(OR(C59&lt;&gt;0)*(I59&lt;&gt;0),C59/I59*100," ")</f>
        <v>116.94915254237289</v>
      </c>
      <c r="O59" s="198">
        <f>IF(OR(E59&lt;&gt;0)*(H59&lt;&gt;0),E59/H59*100," ")</f>
        <v>161.11111111111111</v>
      </c>
      <c r="P59" s="197">
        <f t="shared" si="5"/>
        <v>108.47457627118644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89</v>
      </c>
      <c r="B60" s="79">
        <v>16</v>
      </c>
      <c r="C60" s="5">
        <v>43</v>
      </c>
      <c r="D60" s="130">
        <f>IF($C$83&lt;&gt;0,C60/$C$83*100,0)</f>
        <v>7.2642865710371204E-3</v>
      </c>
      <c r="E60" s="80">
        <v>6</v>
      </c>
      <c r="F60" s="5">
        <v>30</v>
      </c>
      <c r="G60" s="94">
        <f t="shared" si="6"/>
        <v>5.2324516652277426E-3</v>
      </c>
      <c r="H60" s="79">
        <v>7</v>
      </c>
      <c r="I60" s="5">
        <v>29</v>
      </c>
      <c r="J60" s="153">
        <f t="shared" si="7"/>
        <v>5.2036418315383757E-3</v>
      </c>
      <c r="K60" s="193">
        <f>IF(OR(B60&lt;&gt;0)*(E60&lt;&gt;0),B60/E60*100," ")</f>
        <v>266.66666666666663</v>
      </c>
      <c r="L60" s="197">
        <f>IF(OR(C60&lt;&gt;0)*(F60&lt;&gt;0),C60/F60*100," ")</f>
        <v>143.33333333333334</v>
      </c>
      <c r="M60" s="95">
        <f t="shared" si="8"/>
        <v>228.57142857142856</v>
      </c>
      <c r="N60" s="96">
        <f>IF(OR(C60&lt;&gt;0)*(I60&lt;&gt;0),C60/I60*100," ")</f>
        <v>148.27586206896552</v>
      </c>
      <c r="O60" s="198">
        <f>IF(OR(E60&lt;&gt;0)*(H60&lt;&gt;0),E60/H60*100," ")</f>
        <v>85.714285714285708</v>
      </c>
      <c r="P60" s="197">
        <f t="shared" si="5"/>
        <v>103.44827586206897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90</v>
      </c>
      <c r="B61" s="79">
        <v>11</v>
      </c>
      <c r="C61" s="5">
        <v>43</v>
      </c>
      <c r="D61" s="130">
        <f>IF($C$83&lt;&gt;0,C61/$C$83*100,0)</f>
        <v>7.2642865710371204E-3</v>
      </c>
      <c r="E61" s="80">
        <v>2</v>
      </c>
      <c r="F61" s="5">
        <v>4</v>
      </c>
      <c r="G61" s="94">
        <f t="shared" si="6"/>
        <v>6.9766022203036568E-4</v>
      </c>
      <c r="H61" s="79">
        <v>12</v>
      </c>
      <c r="I61" s="5">
        <v>25</v>
      </c>
      <c r="J61" s="153">
        <f t="shared" si="7"/>
        <v>4.4858981306365314E-3</v>
      </c>
      <c r="K61" s="193">
        <f>IF(OR(B61&lt;&gt;0)*(E61&lt;&gt;0),B61/E61*100," ")</f>
        <v>550</v>
      </c>
      <c r="L61" s="197">
        <f>IF(OR(C61&lt;&gt;0)*(F61&lt;&gt;0),C61/F61*100," ")</f>
        <v>1075</v>
      </c>
      <c r="M61" s="95">
        <f t="shared" si="8"/>
        <v>91.666666666666657</v>
      </c>
      <c r="N61" s="96">
        <f>IF(OR(C61&lt;&gt;0)*(I61&lt;&gt;0),C61/I61*100," ")</f>
        <v>172</v>
      </c>
      <c r="O61" s="198">
        <f>IF(OR(E61&lt;&gt;0)*(H61&lt;&gt;0),E61/H61*100," ")</f>
        <v>16.666666666666664</v>
      </c>
      <c r="P61" s="197">
        <f t="shared" si="5"/>
        <v>16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91</v>
      </c>
      <c r="B62" s="79">
        <v>6</v>
      </c>
      <c r="C62" s="5">
        <v>38</v>
      </c>
      <c r="D62" s="130">
        <f>IF($C$83&lt;&gt;0,C62/$C$83*100,0)</f>
        <v>6.4196020860328041E-3</v>
      </c>
      <c r="E62" s="80">
        <v>30</v>
      </c>
      <c r="F62" s="5">
        <v>461</v>
      </c>
      <c r="G62" s="94">
        <f t="shared" si="6"/>
        <v>8.0405340588999646E-2</v>
      </c>
      <c r="H62" s="79">
        <v>12</v>
      </c>
      <c r="I62" s="5">
        <v>121</v>
      </c>
      <c r="J62" s="153">
        <f t="shared" si="7"/>
        <v>2.171174695228081E-2</v>
      </c>
      <c r="K62" s="193">
        <f>IF(OR(B62&lt;&gt;0)*(E62&lt;&gt;0),B62/E62*100," ")</f>
        <v>20</v>
      </c>
      <c r="L62" s="197">
        <f>IF(OR(C62&lt;&gt;0)*(F62&lt;&gt;0),C62/F62*100," ")</f>
        <v>8.2429501084598709</v>
      </c>
      <c r="M62" s="95">
        <f t="shared" si="8"/>
        <v>50</v>
      </c>
      <c r="N62" s="96">
        <f>IF(OR(C62&lt;&gt;0)*(I62&lt;&gt;0),C62/I62*100," ")</f>
        <v>31.404958677685951</v>
      </c>
      <c r="O62" s="198">
        <f>IF(OR(E62&lt;&gt;0)*(H62&lt;&gt;0),E62/H62*100," ")</f>
        <v>250</v>
      </c>
      <c r="P62" s="197">
        <f t="shared" si="5"/>
        <v>380.9917355371901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92</v>
      </c>
      <c r="B63" s="79">
        <v>6</v>
      </c>
      <c r="C63" s="5">
        <v>32</v>
      </c>
      <c r="D63" s="130">
        <f>IF($C$83&lt;&gt;0,C63/$C$83*100,0)</f>
        <v>5.4059807040276247E-3</v>
      </c>
      <c r="E63" s="80">
        <v>6</v>
      </c>
      <c r="F63" s="5">
        <v>32</v>
      </c>
      <c r="G63" s="94">
        <f t="shared" si="6"/>
        <v>5.5812817762429254E-3</v>
      </c>
      <c r="H63" s="79">
        <v>14</v>
      </c>
      <c r="I63" s="5">
        <v>67</v>
      </c>
      <c r="J63" s="153">
        <f t="shared" si="7"/>
        <v>1.2022206990105904E-2</v>
      </c>
      <c r="K63" s="193">
        <f>IF(OR(B63&lt;&gt;0)*(E63&lt;&gt;0),B63/E63*100," ")</f>
        <v>100</v>
      </c>
      <c r="L63" s="197">
        <f>IF(OR(C63&lt;&gt;0)*(F63&lt;&gt;0),C63/F63*100," ")</f>
        <v>100</v>
      </c>
      <c r="M63" s="95">
        <f t="shared" si="8"/>
        <v>42.857142857142854</v>
      </c>
      <c r="N63" s="96">
        <f>IF(OR(C63&lt;&gt;0)*(I63&lt;&gt;0),C63/I63*100," ")</f>
        <v>47.761194029850742</v>
      </c>
      <c r="O63" s="198">
        <f>IF(OR(E63&lt;&gt;0)*(H63&lt;&gt;0),E63/H63*100," ")</f>
        <v>42.857142857142854</v>
      </c>
      <c r="P63" s="197">
        <f t="shared" si="5"/>
        <v>47.761194029850742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93</v>
      </c>
      <c r="B64" s="79">
        <v>12</v>
      </c>
      <c r="C64" s="5">
        <v>31</v>
      </c>
      <c r="D64" s="130">
        <f>IF($C$83&lt;&gt;0,C64/$C$83*100,0)</f>
        <v>5.2370438070267608E-3</v>
      </c>
      <c r="E64" s="80">
        <v>25</v>
      </c>
      <c r="F64" s="5">
        <v>77</v>
      </c>
      <c r="G64" s="94">
        <f t="shared" si="6"/>
        <v>1.3429959274084538E-2</v>
      </c>
      <c r="H64" s="79">
        <v>4</v>
      </c>
      <c r="I64" s="5">
        <v>8</v>
      </c>
      <c r="J64" s="153">
        <f t="shared" si="7"/>
        <v>1.4354874018036898E-3</v>
      </c>
      <c r="K64" s="193">
        <f>IF(OR(B64&lt;&gt;0)*(E64&lt;&gt;0),B64/E64*100," ")</f>
        <v>48</v>
      </c>
      <c r="L64" s="197">
        <f>IF(OR(C64&lt;&gt;0)*(F64&lt;&gt;0),C64/F64*100," ")</f>
        <v>40.259740259740262</v>
      </c>
      <c r="M64" s="95">
        <f t="shared" si="8"/>
        <v>300</v>
      </c>
      <c r="N64" s="96">
        <f>IF(OR(C64&lt;&gt;0)*(I64&lt;&gt;0),C64/I64*100," ")</f>
        <v>387.5</v>
      </c>
      <c r="O64" s="198">
        <f>IF(OR(E64&lt;&gt;0)*(H64&lt;&gt;0),E64/H64*100," ")</f>
        <v>625</v>
      </c>
      <c r="P64" s="197">
        <f t="shared" si="5"/>
        <v>962.5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94</v>
      </c>
      <c r="B65" s="79">
        <v>7</v>
      </c>
      <c r="C65" s="5">
        <v>23</v>
      </c>
      <c r="D65" s="130">
        <f>IF($C$83&lt;&gt;0,C65/$C$83*100,0)</f>
        <v>3.8855486310198552E-3</v>
      </c>
      <c r="E65" s="80">
        <v>3</v>
      </c>
      <c r="F65" s="5">
        <v>26</v>
      </c>
      <c r="G65" s="94">
        <f t="shared" si="6"/>
        <v>4.5347914431973771E-3</v>
      </c>
      <c r="H65" s="79">
        <v>2</v>
      </c>
      <c r="I65" s="5">
        <v>9</v>
      </c>
      <c r="J65" s="153">
        <f t="shared" si="7"/>
        <v>1.6149233270291513E-3</v>
      </c>
      <c r="K65" s="193">
        <f>IF(OR(B65&lt;&gt;0)*(E65&lt;&gt;0),B65/E65*100," ")</f>
        <v>233.33333333333334</v>
      </c>
      <c r="L65" s="197">
        <f>IF(OR(C65&lt;&gt;0)*(F65&lt;&gt;0),C65/F65*100," ")</f>
        <v>88.461538461538453</v>
      </c>
      <c r="M65" s="95">
        <f t="shared" si="8"/>
        <v>350</v>
      </c>
      <c r="N65" s="96">
        <f>IF(OR(C65&lt;&gt;0)*(I65&lt;&gt;0),C65/I65*100," ")</f>
        <v>255.55555555555554</v>
      </c>
      <c r="O65" s="198">
        <f>IF(OR(E65&lt;&gt;0)*(H65&lt;&gt;0),E65/H65*100," ")</f>
        <v>150</v>
      </c>
      <c r="P65" s="197">
        <f t="shared" si="5"/>
        <v>288.88888888888886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95</v>
      </c>
      <c r="B66" s="79">
        <v>8</v>
      </c>
      <c r="C66" s="5">
        <v>19</v>
      </c>
      <c r="D66" s="130">
        <f>IF($C$83&lt;&gt;0,C66/$C$83*100,0)</f>
        <v>3.209801043016402E-3</v>
      </c>
      <c r="E66" s="80">
        <v>3</v>
      </c>
      <c r="F66" s="5">
        <v>9</v>
      </c>
      <c r="G66" s="94">
        <f t="shared" si="6"/>
        <v>1.569735499568323E-3</v>
      </c>
      <c r="H66" s="79">
        <v>5</v>
      </c>
      <c r="I66" s="5">
        <v>14</v>
      </c>
      <c r="J66" s="153">
        <f t="shared" si="7"/>
        <v>2.5121029531564574E-3</v>
      </c>
      <c r="K66" s="193">
        <f>IF(OR(B66&lt;&gt;0)*(E66&lt;&gt;0),B66/E66*100," ")</f>
        <v>266.66666666666663</v>
      </c>
      <c r="L66" s="197">
        <f>IF(OR(C66&lt;&gt;0)*(F66&lt;&gt;0),C66/F66*100," ")</f>
        <v>211.11111111111111</v>
      </c>
      <c r="M66" s="95">
        <f t="shared" si="8"/>
        <v>160</v>
      </c>
      <c r="N66" s="96">
        <f>IF(OR(C66&lt;&gt;0)*(I66&lt;&gt;0),C66/I66*100," ")</f>
        <v>135.71428571428572</v>
      </c>
      <c r="O66" s="198">
        <f>IF(OR(E66&lt;&gt;0)*(H66&lt;&gt;0),E66/H66*100," ")</f>
        <v>60</v>
      </c>
      <c r="P66" s="197">
        <f t="shared" si="5"/>
        <v>64.285714285714292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96</v>
      </c>
      <c r="B67" s="79">
        <v>4</v>
      </c>
      <c r="C67" s="5">
        <v>18</v>
      </c>
      <c r="D67" s="130">
        <f>IF($C$83&lt;&gt;0,C67/$C$83*100,0)</f>
        <v>3.040864146015539E-3</v>
      </c>
      <c r="E67" s="80">
        <v>6</v>
      </c>
      <c r="F67" s="5">
        <v>12</v>
      </c>
      <c r="G67" s="94">
        <f t="shared" si="6"/>
        <v>2.0929806660910971E-3</v>
      </c>
      <c r="H67" s="79">
        <v>3</v>
      </c>
      <c r="I67" s="5">
        <v>19</v>
      </c>
      <c r="J67" s="153">
        <f t="shared" si="7"/>
        <v>3.4092825792837633E-3</v>
      </c>
      <c r="K67" s="193">
        <f>IF(OR(B67&lt;&gt;0)*(E67&lt;&gt;0),B67/E67*100," ")</f>
        <v>66.666666666666657</v>
      </c>
      <c r="L67" s="197">
        <f>IF(OR(C67&lt;&gt;0)*(F67&lt;&gt;0),C67/F67*100," ")</f>
        <v>150</v>
      </c>
      <c r="M67" s="95">
        <f t="shared" si="8"/>
        <v>133.33333333333331</v>
      </c>
      <c r="N67" s="96">
        <f>IF(OR(C67&lt;&gt;0)*(I67&lt;&gt;0),C67/I67*100," ")</f>
        <v>94.73684210526315</v>
      </c>
      <c r="O67" s="198">
        <f>IF(OR(E67&lt;&gt;0)*(H67&lt;&gt;0),E67/H67*100," ")</f>
        <v>200</v>
      </c>
      <c r="P67" s="197">
        <f t="shared" si="5"/>
        <v>63.157894736842103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97</v>
      </c>
      <c r="B68" s="79">
        <v>5</v>
      </c>
      <c r="C68" s="5">
        <v>18</v>
      </c>
      <c r="D68" s="130">
        <f>IF($C$83&lt;&gt;0,C68/$C$83*100,0)</f>
        <v>3.040864146015539E-3</v>
      </c>
      <c r="E68" s="80">
        <v>17</v>
      </c>
      <c r="F68" s="5">
        <v>63</v>
      </c>
      <c r="G68" s="94">
        <f t="shared" si="6"/>
        <v>1.098814849697826E-2</v>
      </c>
      <c r="H68" s="79">
        <v>8</v>
      </c>
      <c r="I68" s="5">
        <v>17</v>
      </c>
      <c r="J68" s="153">
        <f t="shared" si="7"/>
        <v>3.0504107288328408E-3</v>
      </c>
      <c r="K68" s="193">
        <f>IF(OR(B68&lt;&gt;0)*(E68&lt;&gt;0),B68/E68*100," ")</f>
        <v>29.411764705882355</v>
      </c>
      <c r="L68" s="197">
        <f>IF(OR(C68&lt;&gt;0)*(F68&lt;&gt;0),C68/F68*100," ")</f>
        <v>28.571428571428569</v>
      </c>
      <c r="M68" s="95">
        <f t="shared" si="8"/>
        <v>62.5</v>
      </c>
      <c r="N68" s="96">
        <f>IF(OR(C68&lt;&gt;0)*(I68&lt;&gt;0),C68/I68*100," ")</f>
        <v>105.88235294117648</v>
      </c>
      <c r="O68" s="198">
        <f>IF(OR(E68&lt;&gt;0)*(H68&lt;&gt;0),E68/H68*100," ")</f>
        <v>212.5</v>
      </c>
      <c r="P68" s="197">
        <f t="shared" si="5"/>
        <v>370.58823529411768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98</v>
      </c>
      <c r="B69" s="79">
        <v>6</v>
      </c>
      <c r="C69" s="5">
        <v>15</v>
      </c>
      <c r="D69" s="130">
        <f>IF($C$83&lt;&gt;0,C69/$C$83*100,0)</f>
        <v>2.5340534550129488E-3</v>
      </c>
      <c r="E69" s="80">
        <v>3</v>
      </c>
      <c r="F69" s="5">
        <v>13</v>
      </c>
      <c r="G69" s="94">
        <f t="shared" si="6"/>
        <v>2.2673957215986885E-3</v>
      </c>
      <c r="H69" s="79">
        <v>9</v>
      </c>
      <c r="I69" s="5">
        <v>61</v>
      </c>
      <c r="J69" s="153">
        <f t="shared" si="7"/>
        <v>1.0945591438753136E-2</v>
      </c>
      <c r="K69" s="193">
        <f>IF(OR(B69&lt;&gt;0)*(E69&lt;&gt;0),B69/E69*100," ")</f>
        <v>200</v>
      </c>
      <c r="L69" s="197">
        <f>IF(OR(C69&lt;&gt;0)*(F69&lt;&gt;0),C69/F69*100," ")</f>
        <v>115.38461538461537</v>
      </c>
      <c r="M69" s="95">
        <f t="shared" si="8"/>
        <v>66.666666666666657</v>
      </c>
      <c r="N69" s="96">
        <f>IF(OR(C69&lt;&gt;0)*(I69&lt;&gt;0),C69/I69*100," ")</f>
        <v>24.590163934426229</v>
      </c>
      <c r="O69" s="198">
        <f>IF(OR(E69&lt;&gt;0)*(H69&lt;&gt;0),E69/H69*100," ")</f>
        <v>33.333333333333329</v>
      </c>
      <c r="P69" s="197">
        <f t="shared" si="5"/>
        <v>21.311475409836063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99</v>
      </c>
      <c r="B70" s="79">
        <v>3</v>
      </c>
      <c r="C70" s="5">
        <v>15</v>
      </c>
      <c r="D70" s="130">
        <f>IF($C$83&lt;&gt;0,C70/$C$83*100,0)</f>
        <v>2.5340534550129488E-3</v>
      </c>
      <c r="E70" s="80">
        <v>2</v>
      </c>
      <c r="F70" s="5">
        <v>2</v>
      </c>
      <c r="G70" s="94">
        <f t="shared" ref="G70:G78" si="9">IF($F$83&lt;&gt;0,F70/$F$83*100,0)</f>
        <v>3.4883011101518284E-4</v>
      </c>
      <c r="H70" s="79">
        <v>1</v>
      </c>
      <c r="I70" s="5">
        <v>2</v>
      </c>
      <c r="J70" s="153">
        <f t="shared" ref="J70:J78" si="10">IF($I$83&lt;&gt;0,I70/$I$83*100,0)</f>
        <v>3.5887185045092244E-4</v>
      </c>
      <c r="K70" s="193">
        <f>IF(OR(B70&lt;&gt;0)*(E70&lt;&gt;0),B70/E70*100," ")</f>
        <v>150</v>
      </c>
      <c r="L70" s="197">
        <f>IF(OR(C70&lt;&gt;0)*(F70&lt;&gt;0),C70/F70*100," ")</f>
        <v>750</v>
      </c>
      <c r="M70" s="95">
        <f t="shared" ref="M70:N83" si="11">IF(OR(B70&lt;&gt;0)*(H70&lt;&gt;0),B70/H70*100," ")</f>
        <v>300</v>
      </c>
      <c r="N70" s="96">
        <f>IF(OR(C70&lt;&gt;0)*(I70&lt;&gt;0),C70/I70*100," ")</f>
        <v>750</v>
      </c>
      <c r="O70" s="198">
        <f>IF(OR(E70&lt;&gt;0)*(H70&lt;&gt;0),E70/H70*100," ")</f>
        <v>200</v>
      </c>
      <c r="P70" s="197">
        <f t="shared" si="5"/>
        <v>100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100</v>
      </c>
      <c r="B71" s="79">
        <v>3</v>
      </c>
      <c r="C71" s="5">
        <v>11</v>
      </c>
      <c r="D71" s="130">
        <f>IF($C$83&lt;&gt;0,C71/$C$83*100,0)</f>
        <v>1.8583058670094961E-3</v>
      </c>
      <c r="E71" s="80">
        <v>5</v>
      </c>
      <c r="F71" s="5">
        <v>15</v>
      </c>
      <c r="G71" s="94">
        <f t="shared" si="9"/>
        <v>2.6162258326138713E-3</v>
      </c>
      <c r="H71" s="79">
        <v>0</v>
      </c>
      <c r="I71" s="5">
        <v>0</v>
      </c>
      <c r="J71" s="153">
        <f t="shared" si="10"/>
        <v>0</v>
      </c>
      <c r="K71" s="193">
        <f>IF(OR(B71&lt;&gt;0)*(E71&lt;&gt;0),B71/E71*100," ")</f>
        <v>60</v>
      </c>
      <c r="L71" s="197">
        <f>IF(OR(C71&lt;&gt;0)*(F71&lt;&gt;0),C71/F71*100," ")</f>
        <v>73.333333333333329</v>
      </c>
      <c r="M71" s="95" t="str">
        <f t="shared" si="11"/>
        <v xml:space="preserve"> </v>
      </c>
      <c r="N71" s="96" t="str">
        <f>IF(OR(C71&lt;&gt;0)*(I71&lt;&gt;0),C71/I71*100," ")</f>
        <v xml:space="preserve"> </v>
      </c>
      <c r="O71" s="198" t="str">
        <f>IF(OR(E71&lt;&gt;0)*(H71&lt;&gt;0),E71/H71*100," ")</f>
        <v xml:space="preserve"> </v>
      </c>
      <c r="P71" s="197" t="str">
        <f t="shared" ref="P71:P80" si="12">IF(OR(F71&lt;&gt;0)*(I71&lt;&gt;0),F71/I71*100," ")</f>
        <v xml:space="preserve"> 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101</v>
      </c>
      <c r="B72" s="79">
        <v>3</v>
      </c>
      <c r="C72" s="5">
        <v>9</v>
      </c>
      <c r="D72" s="130">
        <f>IF($C$83&lt;&gt;0,C72/$C$83*100,0)</f>
        <v>1.5204320730077695E-3</v>
      </c>
      <c r="E72" s="80">
        <v>1</v>
      </c>
      <c r="F72" s="5">
        <v>6</v>
      </c>
      <c r="G72" s="94">
        <f t="shared" si="9"/>
        <v>1.0464903330455486E-3</v>
      </c>
      <c r="H72" s="79">
        <v>3</v>
      </c>
      <c r="I72" s="5">
        <v>22</v>
      </c>
      <c r="J72" s="153">
        <f t="shared" si="10"/>
        <v>3.9475903549601472E-3</v>
      </c>
      <c r="K72" s="193">
        <f>IF(OR(B72&lt;&gt;0)*(E72&lt;&gt;0),B72/E72*100," ")</f>
        <v>300</v>
      </c>
      <c r="L72" s="197">
        <f>IF(OR(C72&lt;&gt;0)*(F72&lt;&gt;0),C72/F72*100," ")</f>
        <v>150</v>
      </c>
      <c r="M72" s="95">
        <f t="shared" si="11"/>
        <v>100</v>
      </c>
      <c r="N72" s="96">
        <f>IF(OR(C72&lt;&gt;0)*(I72&lt;&gt;0),C72/I72*100," ")</f>
        <v>40.909090909090914</v>
      </c>
      <c r="O72" s="198">
        <f>IF(OR(E72&lt;&gt;0)*(H72&lt;&gt;0),E72/H72*100," ")</f>
        <v>33.333333333333329</v>
      </c>
      <c r="P72" s="197">
        <f t="shared" si="12"/>
        <v>27.27272727272727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102</v>
      </c>
      <c r="B73" s="79">
        <v>3</v>
      </c>
      <c r="C73" s="5">
        <v>9</v>
      </c>
      <c r="D73" s="130">
        <f>IF($C$83&lt;&gt;0,C73/$C$83*100,0)</f>
        <v>1.5204320730077695E-3</v>
      </c>
      <c r="E73" s="80">
        <v>4</v>
      </c>
      <c r="F73" s="5">
        <v>13</v>
      </c>
      <c r="G73" s="94">
        <f t="shared" si="9"/>
        <v>2.2673957215986885E-3</v>
      </c>
      <c r="H73" s="79">
        <v>11</v>
      </c>
      <c r="I73" s="5">
        <v>57</v>
      </c>
      <c r="J73" s="153">
        <f t="shared" si="10"/>
        <v>1.022784773785129E-2</v>
      </c>
      <c r="K73" s="193">
        <f>IF(OR(B73&lt;&gt;0)*(E73&lt;&gt;0),B73/E73*100," ")</f>
        <v>75</v>
      </c>
      <c r="L73" s="197">
        <f>IF(OR(C73&lt;&gt;0)*(F73&lt;&gt;0),C73/F73*100," ")</f>
        <v>69.230769230769226</v>
      </c>
      <c r="M73" s="95">
        <f t="shared" si="11"/>
        <v>27.27272727272727</v>
      </c>
      <c r="N73" s="96">
        <f>IF(OR(C73&lt;&gt;0)*(I73&lt;&gt;0),C73/I73*100," ")</f>
        <v>15.789473684210526</v>
      </c>
      <c r="O73" s="198">
        <f>IF(OR(E73&lt;&gt;0)*(H73&lt;&gt;0),E73/H73*100," ")</f>
        <v>36.363636363636367</v>
      </c>
      <c r="P73" s="197">
        <f t="shared" si="12"/>
        <v>22.807017543859647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103</v>
      </c>
      <c r="B74" s="79">
        <v>1</v>
      </c>
      <c r="C74" s="5">
        <v>9</v>
      </c>
      <c r="D74" s="130">
        <f>IF($C$83&lt;&gt;0,C74/$C$83*100,0)</f>
        <v>1.5204320730077695E-3</v>
      </c>
      <c r="E74" s="80">
        <v>1</v>
      </c>
      <c r="F74" s="5">
        <v>4</v>
      </c>
      <c r="G74" s="94">
        <f t="shared" si="9"/>
        <v>6.9766022203036568E-4</v>
      </c>
      <c r="H74" s="79">
        <v>5</v>
      </c>
      <c r="I74" s="5">
        <v>27</v>
      </c>
      <c r="J74" s="153">
        <f t="shared" si="10"/>
        <v>4.844769981087454E-3</v>
      </c>
      <c r="K74" s="193">
        <f>IF(OR(B74&lt;&gt;0)*(E74&lt;&gt;0),B74/E74*100," ")</f>
        <v>100</v>
      </c>
      <c r="L74" s="197">
        <f>IF(OR(C74&lt;&gt;0)*(F74&lt;&gt;0),C74/F74*100," ")</f>
        <v>225</v>
      </c>
      <c r="M74" s="95">
        <f t="shared" si="11"/>
        <v>20</v>
      </c>
      <c r="N74" s="96">
        <f>IF(OR(C74&lt;&gt;0)*(I74&lt;&gt;0),C74/I74*100," ")</f>
        <v>33.333333333333329</v>
      </c>
      <c r="O74" s="198">
        <f>IF(OR(E74&lt;&gt;0)*(H74&lt;&gt;0),E74/H74*100," ")</f>
        <v>20</v>
      </c>
      <c r="P74" s="197">
        <f t="shared" si="12"/>
        <v>14.814814814814813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104</v>
      </c>
      <c r="B75" s="79">
        <v>3</v>
      </c>
      <c r="C75" s="5">
        <v>7</v>
      </c>
      <c r="D75" s="130">
        <f>IF($C$83&lt;&gt;0,C75/$C$83*100,0)</f>
        <v>1.1825582790060429E-3</v>
      </c>
      <c r="E75" s="80">
        <v>4</v>
      </c>
      <c r="F75" s="5">
        <v>6</v>
      </c>
      <c r="G75" s="94">
        <f t="shared" si="9"/>
        <v>1.0464903330455486E-3</v>
      </c>
      <c r="H75" s="79">
        <v>2</v>
      </c>
      <c r="I75" s="5">
        <v>8</v>
      </c>
      <c r="J75" s="153">
        <f t="shared" si="10"/>
        <v>1.4354874018036898E-3</v>
      </c>
      <c r="K75" s="193">
        <f>IF(OR(B75&lt;&gt;0)*(E75&lt;&gt;0),B75/E75*100," ")</f>
        <v>75</v>
      </c>
      <c r="L75" s="197">
        <f>IF(OR(C75&lt;&gt;0)*(F75&lt;&gt;0),C75/F75*100," ")</f>
        <v>116.66666666666667</v>
      </c>
      <c r="M75" s="95">
        <f t="shared" si="11"/>
        <v>150</v>
      </c>
      <c r="N75" s="96">
        <f>IF(OR(C75&lt;&gt;0)*(I75&lt;&gt;0),C75/I75*100," ")</f>
        <v>87.5</v>
      </c>
      <c r="O75" s="198">
        <f>IF(OR(E75&lt;&gt;0)*(H75&lt;&gt;0),E75/H75*100," ")</f>
        <v>200</v>
      </c>
      <c r="P75" s="197">
        <f t="shared" si="12"/>
        <v>75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105</v>
      </c>
      <c r="B76" s="79">
        <v>2</v>
      </c>
      <c r="C76" s="5">
        <v>6</v>
      </c>
      <c r="D76" s="130">
        <f>IF($C$83&lt;&gt;0,C76/$C$83*100,0)</f>
        <v>1.0136213820051796E-3</v>
      </c>
      <c r="E76" s="80">
        <v>0</v>
      </c>
      <c r="F76" s="5">
        <v>0</v>
      </c>
      <c r="G76" s="94">
        <f t="shared" si="9"/>
        <v>0</v>
      </c>
      <c r="H76" s="79">
        <v>0</v>
      </c>
      <c r="I76" s="5">
        <v>0</v>
      </c>
      <c r="J76" s="153">
        <f t="shared" si="10"/>
        <v>0</v>
      </c>
      <c r="K76" s="193" t="str">
        <f>IF(OR(B76&lt;&gt;0)*(E76&lt;&gt;0),B76/E76*100," ")</f>
        <v xml:space="preserve"> </v>
      </c>
      <c r="L76" s="197" t="str">
        <f>IF(OR(C76&lt;&gt;0)*(F76&lt;&gt;0),C76/F76*100," ")</f>
        <v xml:space="preserve"> </v>
      </c>
      <c r="M76" s="95" t="str">
        <f t="shared" si="11"/>
        <v xml:space="preserve"> </v>
      </c>
      <c r="N76" s="96" t="str">
        <f>IF(OR(C76&lt;&gt;0)*(I76&lt;&gt;0),C76/I76*100," ")</f>
        <v xml:space="preserve"> </v>
      </c>
      <c r="O76" s="198" t="str">
        <f>IF(OR(E76&lt;&gt;0)*(H76&lt;&gt;0),E76/H76*100," ")</f>
        <v xml:space="preserve"> </v>
      </c>
      <c r="P76" s="197" t="str">
        <f t="shared" si="12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106</v>
      </c>
      <c r="B77" s="79">
        <v>1</v>
      </c>
      <c r="C77" s="5">
        <v>2</v>
      </c>
      <c r="D77" s="130">
        <f>IF($C$83&lt;&gt;0,C77/$C$83*100,0)</f>
        <v>3.3787379400172655E-4</v>
      </c>
      <c r="E77" s="80">
        <v>0</v>
      </c>
      <c r="F77" s="5">
        <v>0</v>
      </c>
      <c r="G77" s="94">
        <f t="shared" si="9"/>
        <v>0</v>
      </c>
      <c r="H77" s="79">
        <v>0</v>
      </c>
      <c r="I77" s="5">
        <v>0</v>
      </c>
      <c r="J77" s="153">
        <f t="shared" si="10"/>
        <v>0</v>
      </c>
      <c r="K77" s="193" t="str">
        <f>IF(OR(B77&lt;&gt;0)*(E77&lt;&gt;0),B77/E77*100," ")</f>
        <v xml:space="preserve"> </v>
      </c>
      <c r="L77" s="197" t="str">
        <f>IF(OR(C77&lt;&gt;0)*(F77&lt;&gt;0),C77/F77*100," ")</f>
        <v xml:space="preserve"> </v>
      </c>
      <c r="M77" s="95" t="str">
        <f t="shared" si="11"/>
        <v xml:space="preserve"> </v>
      </c>
      <c r="N77" s="96" t="str">
        <f>IF(OR(C77&lt;&gt;0)*(I77&lt;&gt;0),C77/I77*100," ")</f>
        <v xml:space="preserve"> </v>
      </c>
      <c r="O77" s="198" t="str">
        <f>IF(OR(E77&lt;&gt;0)*(H77&lt;&gt;0),E77/H77*100," ")</f>
        <v xml:space="preserve"> </v>
      </c>
      <c r="P77" s="197" t="str">
        <f t="shared" si="12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107</v>
      </c>
      <c r="B78" s="146">
        <v>0</v>
      </c>
      <c r="C78" s="182">
        <v>0</v>
      </c>
      <c r="D78" s="181">
        <f>IF($C$83&lt;&gt;0,C78/$C$83*100,0)</f>
        <v>0</v>
      </c>
      <c r="E78" s="183">
        <v>0</v>
      </c>
      <c r="F78" s="182">
        <v>0</v>
      </c>
      <c r="G78" s="94">
        <f t="shared" si="9"/>
        <v>0</v>
      </c>
      <c r="H78" s="146">
        <v>0</v>
      </c>
      <c r="I78" s="135">
        <v>0</v>
      </c>
      <c r="J78" s="130">
        <f t="shared" si="10"/>
        <v>0</v>
      </c>
      <c r="K78" s="193" t="str">
        <f>IF(OR(B78&lt;&gt;0)*(E78&lt;&gt;0),B78/E78*100," ")</f>
        <v xml:space="preserve"> </v>
      </c>
      <c r="L78" s="197" t="str">
        <f>IF(OR(C78&lt;&gt;0)*(F78&lt;&gt;0),C78/F78*100," ")</f>
        <v xml:space="preserve"> </v>
      </c>
      <c r="M78" s="95" t="str">
        <f t="shared" si="11"/>
        <v xml:space="preserve"> </v>
      </c>
      <c r="N78" s="96" t="str">
        <f>IF(OR(C78&lt;&gt;0)*(I78&lt;&gt;0),C78/I78*100," ")</f>
        <v xml:space="preserve"> </v>
      </c>
      <c r="O78" s="198" t="str">
        <f>IF(OR(E78&lt;&gt;0)*(H78&lt;&gt;0),E78/H78*100," ")</f>
        <v xml:space="preserve"> </v>
      </c>
      <c r="P78" s="197" t="str">
        <f t="shared" si="12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108</v>
      </c>
      <c r="B79" s="142">
        <v>0</v>
      </c>
      <c r="C79" s="4">
        <v>0</v>
      </c>
      <c r="D79" s="130">
        <f>IF($C$83&lt;&gt;0,C79/$C$83*100,0)</f>
        <v>0</v>
      </c>
      <c r="E79" s="147">
        <v>0</v>
      </c>
      <c r="F79" s="4">
        <v>0</v>
      </c>
      <c r="G79" s="94">
        <f t="shared" ref="G79:G80" si="13">IF($F$83&lt;&gt;0,F79/$F$83*100,0)</f>
        <v>0</v>
      </c>
      <c r="H79" s="142">
        <v>0</v>
      </c>
      <c r="I79" s="4">
        <v>0</v>
      </c>
      <c r="J79" s="130">
        <f t="shared" ref="J79:J80" si="14">IF($I$83&lt;&gt;0,I79/$I$83*100,0)</f>
        <v>0</v>
      </c>
      <c r="K79" s="193" t="str">
        <f>IF(OR(B79&lt;&gt;0)*(E79&lt;&gt;0),B79/E79*100," ")</f>
        <v xml:space="preserve"> </v>
      </c>
      <c r="L79" s="197" t="str">
        <f>IF(OR(C79&lt;&gt;0)*(F79&lt;&gt;0),C79/F79*100," ")</f>
        <v xml:space="preserve"> </v>
      </c>
      <c r="M79" s="95" t="str">
        <f t="shared" si="11"/>
        <v xml:space="preserve"> </v>
      </c>
      <c r="N79" s="96" t="str">
        <f>IF(OR(C79&lt;&gt;0)*(I79&lt;&gt;0),C79/I79*100," ")</f>
        <v xml:space="preserve"> </v>
      </c>
      <c r="O79" s="198" t="str">
        <f>IF(OR(E79&lt;&gt;0)*(H79&lt;&gt;0),E79/H79*100," ")</f>
        <v xml:space="preserve"> </v>
      </c>
      <c r="P79" s="197" t="str">
        <f t="shared" si="12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109</v>
      </c>
      <c r="B80" s="143">
        <v>0</v>
      </c>
      <c r="C80" s="157">
        <v>0</v>
      </c>
      <c r="D80" s="145">
        <f>IF($C$83&lt;&gt;0,C80/$C$83*100,0)</f>
        <v>0</v>
      </c>
      <c r="E80" s="148">
        <v>2</v>
      </c>
      <c r="F80" s="157">
        <v>20</v>
      </c>
      <c r="G80" s="149">
        <f t="shared" si="13"/>
        <v>3.4883011101518283E-3</v>
      </c>
      <c r="H80" s="143">
        <v>0</v>
      </c>
      <c r="I80" s="138">
        <v>0</v>
      </c>
      <c r="J80" s="145">
        <f t="shared" si="14"/>
        <v>0</v>
      </c>
      <c r="K80" s="193" t="str">
        <f>IF(OR(B80&lt;&gt;0)*(E80&lt;&gt;0),B80/E80*100," ")</f>
        <v xml:space="preserve"> </v>
      </c>
      <c r="L80" s="197" t="str">
        <f>IF(OR(C80&lt;&gt;0)*(F80&lt;&gt;0),C80/F80*100," ")</f>
        <v xml:space="preserve"> </v>
      </c>
      <c r="M80" s="191" t="str">
        <f t="shared" si="11"/>
        <v xml:space="preserve"> </v>
      </c>
      <c r="N80" s="96" t="str">
        <f>IF(OR(C80&lt;&gt;0)*(I80&lt;&gt;0),C80/I80*100," ")</f>
        <v xml:space="preserve"> </v>
      </c>
      <c r="O80" s="198" t="str">
        <f>IF(OR(E80&lt;&gt;0)*(H80&lt;&gt;0),E80/H80*100," ")</f>
        <v xml:space="preserve"> </v>
      </c>
      <c r="P80" s="197" t="str">
        <f t="shared" si="12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24</v>
      </c>
      <c r="B81" s="144">
        <f>SUM(B6:B80)-B10</f>
        <v>93000</v>
      </c>
      <c r="C81" s="139">
        <f>SUM(C6:C80)-C10</f>
        <v>543050</v>
      </c>
      <c r="D81" s="169">
        <f t="shared" ref="D81:D82" si="15">IF($C$83&lt;&gt;0,C81/$C$83*100,0)</f>
        <v>91.741181916318794</v>
      </c>
      <c r="E81" s="150">
        <f>SUM(E6:E80)-E10</f>
        <v>88334</v>
      </c>
      <c r="F81" s="139">
        <f>SUM(F6:F80)-F10</f>
        <v>529812</v>
      </c>
      <c r="G81" s="170">
        <f>IF($F$83&lt;&gt;0,F81/$F$83*100,0)</f>
        <v>92.407189388588023</v>
      </c>
      <c r="H81" s="144">
        <f>SUM(H6:H80)-H10</f>
        <v>84721</v>
      </c>
      <c r="I81" s="139">
        <f>SUM(I6:I80)-I10</f>
        <v>516955</v>
      </c>
      <c r="J81" s="171">
        <f>IF($I$83&lt;&gt;0,I81/$I$83*100,0)</f>
        <v>92.760298724928319</v>
      </c>
      <c r="K81" s="155">
        <f t="shared" ref="K81:L83" si="16">IF(OR(B81&lt;&gt;0)*(E81&lt;&gt;0),B81/E81*100," ")</f>
        <v>105.28222428509974</v>
      </c>
      <c r="L81" s="140">
        <f t="shared" si="16"/>
        <v>102.49862215276362</v>
      </c>
      <c r="M81" s="154">
        <f t="shared" si="11"/>
        <v>109.77207540043202</v>
      </c>
      <c r="N81" s="156">
        <f t="shared" si="11"/>
        <v>105.04782814751768</v>
      </c>
      <c r="O81" s="155">
        <f t="shared" ref="O81:P83" si="17">IF(OR(E81&lt;&gt;0)*(H81&lt;&gt;0),E81/H81*100," ")</f>
        <v>104.26458611206195</v>
      </c>
      <c r="P81" s="140">
        <f t="shared" si="17"/>
        <v>102.48706367091913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25</v>
      </c>
      <c r="B82" s="172">
        <f>B10</f>
        <v>11509</v>
      </c>
      <c r="C82" s="173">
        <f>C10</f>
        <v>48887</v>
      </c>
      <c r="D82" s="174">
        <f t="shared" si="15"/>
        <v>8.2588180836812022</v>
      </c>
      <c r="E82" s="151">
        <f>E10</f>
        <v>10478</v>
      </c>
      <c r="F82" s="113">
        <f>F10</f>
        <v>43533</v>
      </c>
      <c r="G82" s="175">
        <f>IF($F$83&lt;&gt;0,F82/$F$83*100,0)</f>
        <v>7.5928106114119762</v>
      </c>
      <c r="H82" s="172">
        <f>H10</f>
        <v>8615</v>
      </c>
      <c r="I82" s="173">
        <f>I10</f>
        <v>40347</v>
      </c>
      <c r="J82" s="176">
        <f>IF($I$83&lt;&gt;0,I82/$I$83*100,0)</f>
        <v>7.2397012750716847</v>
      </c>
      <c r="K82" s="97">
        <f t="shared" si="16"/>
        <v>109.83966405802634</v>
      </c>
      <c r="L82" s="98">
        <f t="shared" si="16"/>
        <v>112.29871591666092</v>
      </c>
      <c r="M82" s="99">
        <f t="shared" si="11"/>
        <v>133.59257109692396</v>
      </c>
      <c r="N82" s="121">
        <f t="shared" si="11"/>
        <v>121.16638163927924</v>
      </c>
      <c r="O82" s="97">
        <f t="shared" si="17"/>
        <v>121.6250725478816</v>
      </c>
      <c r="P82" s="98">
        <f t="shared" si="17"/>
        <v>107.89649788088333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104509</v>
      </c>
      <c r="C83" s="160">
        <f>C81+C82</f>
        <v>591937</v>
      </c>
      <c r="D83" s="161">
        <f>D81+D82</f>
        <v>100</v>
      </c>
      <c r="E83" s="162">
        <f>SUM(E81:E82)</f>
        <v>98812</v>
      </c>
      <c r="F83" s="160">
        <f>SUM(F81:F82)</f>
        <v>573345</v>
      </c>
      <c r="G83" s="163">
        <f>G81+G82</f>
        <v>100</v>
      </c>
      <c r="H83" s="159">
        <f>SUM(H81:H82)</f>
        <v>93336</v>
      </c>
      <c r="I83" s="160">
        <f>SUM(I81:I82)</f>
        <v>557302</v>
      </c>
      <c r="J83" s="161">
        <f>J81+J82</f>
        <v>100</v>
      </c>
      <c r="K83" s="165">
        <f t="shared" si="16"/>
        <v>105.76549406954621</v>
      </c>
      <c r="L83" s="166">
        <f t="shared" si="16"/>
        <v>103.24272471199714</v>
      </c>
      <c r="M83" s="167">
        <f t="shared" si="11"/>
        <v>111.97072940773121</v>
      </c>
      <c r="N83" s="164">
        <f t="shared" si="11"/>
        <v>106.21476327018384</v>
      </c>
      <c r="O83" s="165">
        <f t="shared" si="17"/>
        <v>105.86697522927918</v>
      </c>
      <c r="P83" s="166">
        <f t="shared" si="17"/>
        <v>102.87869054839207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2025-09-03T13:22:51Z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