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wnloads\"/>
    </mc:Choice>
  </mc:AlternateContent>
  <xr:revisionPtr revIDLastSave="0" documentId="13_ncr:1_{725E869E-CCF0-443E-9959-03B7C018C236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9" i="3" l="1"/>
  <c r="I82" i="5"/>
  <c r="I81" i="5"/>
  <c r="H82" i="5"/>
  <c r="H81" i="5"/>
  <c r="F82" i="5"/>
  <c r="F81" i="5"/>
  <c r="E82" i="5"/>
  <c r="E81" i="5"/>
  <c r="C81" i="5"/>
  <c r="C82" i="5"/>
  <c r="B82" i="5"/>
  <c r="B81" i="5"/>
  <c r="E38" i="3"/>
  <c r="I37" i="3"/>
  <c r="H39" i="3"/>
  <c r="I36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<sst xmlns="http://schemas.openxmlformats.org/spreadsheetml/2006/main" count="167" uniqueCount="110">
  <si>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</si>
  <si>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</si>
  <si>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</si>
  <si>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</si>
  <si>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</si>
  <si>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</si>
  <si>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</si>
  <si>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</si>
  <si>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</si>
  <si>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</si>
  <si>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</si>
  <si>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</si>
  <si>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</si>
  <si>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</si>
  <si>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</si>
  <si>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</si>
  <si>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</si>
  <si>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Sveukupno</t>
  </si>
  <si>
    <t xml:space="preserve">SVEUKUPNO </t>
  </si>
  <si>
    <t>KOMERCIJALNI PROMET</t>
  </si>
  <si>
    <t>SVEUKUPNI PROMET</t>
  </si>
  <si>
    <t>NEKOMERCIALNI SMJEŠTAJ</t>
  </si>
  <si>
    <t>DRŽAVA</t>
  </si>
  <si>
    <t>2023.</t>
  </si>
  <si>
    <t>Ukupno strani</t>
  </si>
  <si>
    <t>Ukupno domaći</t>
  </si>
  <si>
    <t>2024.</t>
  </si>
  <si>
    <t>INDEKS 24/23</t>
  </si>
  <si>
    <t>KAMP</t>
  </si>
  <si>
    <t>2025.</t>
  </si>
  <si>
    <t>INDEKS 25/24</t>
  </si>
  <si>
    <t>INDEKS 25/23</t>
  </si>
  <si>
    <t>Hrvatska</t>
  </si>
  <si>
    <t>Slovenija</t>
  </si>
  <si>
    <t>Austrija</t>
  </si>
  <si>
    <t>Italija</t>
  </si>
  <si>
    <t>Njemačka</t>
  </si>
  <si>
    <t>Španjolska</t>
  </si>
  <si>
    <t>Izrael</t>
  </si>
  <si>
    <t>Ukrajina</t>
  </si>
  <si>
    <t>Poljska</t>
  </si>
  <si>
    <t>Indija</t>
  </si>
  <si>
    <t>Bosna i Hercegovina</t>
  </si>
  <si>
    <t>Srbija</t>
  </si>
  <si>
    <t>Švedska</t>
  </si>
  <si>
    <t>Kosovo</t>
  </si>
  <si>
    <t>Mađarska</t>
  </si>
  <si>
    <t>Švicarska</t>
  </si>
  <si>
    <t>Češka</t>
  </si>
  <si>
    <t>Rumunjska</t>
  </si>
  <si>
    <t>Koreja, Republika</t>
  </si>
  <si>
    <t>Tajland</t>
  </si>
  <si>
    <t>Slovačka</t>
  </si>
  <si>
    <t>Bugarska</t>
  </si>
  <si>
    <t>Makedonija</t>
  </si>
  <si>
    <t>Albanija</t>
  </si>
  <si>
    <t>Argentina</t>
  </si>
  <si>
    <t>Australija</t>
  </si>
  <si>
    <t>Belgija</t>
  </si>
  <si>
    <t>Bjelorusija</t>
  </si>
  <si>
    <t>Brazil</t>
  </si>
  <si>
    <t>Cipar</t>
  </si>
  <si>
    <t>Crna Gora</t>
  </si>
  <si>
    <t>Čile</t>
  </si>
  <si>
    <t>Danska</t>
  </si>
  <si>
    <t>Estonija</t>
  </si>
  <si>
    <t>Finska</t>
  </si>
  <si>
    <t>Francuska</t>
  </si>
  <si>
    <t>Grčka</t>
  </si>
  <si>
    <t>Hong Kong, Kina</t>
  </si>
  <si>
    <t>Indonezija</t>
  </si>
  <si>
    <t>Irska</t>
  </si>
  <si>
    <t>Island</t>
  </si>
  <si>
    <t>Japan</t>
  </si>
  <si>
    <t>Jordan</t>
  </si>
  <si>
    <t>Južnoafrička Republika</t>
  </si>
  <si>
    <t>Kanada</t>
  </si>
  <si>
    <t>Katar</t>
  </si>
  <si>
    <t>Kazahstan</t>
  </si>
  <si>
    <t>Kina</t>
  </si>
  <si>
    <t>Kuvajt</t>
  </si>
  <si>
    <t>Letonija</t>
  </si>
  <si>
    <t>Lihtenštajn</t>
  </si>
  <si>
    <t>Litva</t>
  </si>
  <si>
    <t>Luksemburg</t>
  </si>
  <si>
    <t>Makao, Kina</t>
  </si>
  <si>
    <t>Malta</t>
  </si>
  <si>
    <t>Maroko</t>
  </si>
  <si>
    <t>Meksiko</t>
  </si>
  <si>
    <t>Nizozemska</t>
  </si>
  <si>
    <t>Norveška</t>
  </si>
  <si>
    <t>Novi Zeland</t>
  </si>
  <si>
    <t>Oman</t>
  </si>
  <si>
    <t>Ostale afričke zemlje</t>
  </si>
  <si>
    <t>Ostale europske zemlje</t>
  </si>
  <si>
    <t>Ostale zemlje Južne i Srednje Amerike</t>
  </si>
  <si>
    <t>Ostale zemlje Oceanije</t>
  </si>
  <si>
    <t>Ostale zemlje Sjeverne Amerike</t>
  </si>
  <si>
    <t>Portugal</t>
  </si>
  <si>
    <t>Rusija</t>
  </si>
  <si>
    <t>SAD</t>
  </si>
  <si>
    <t>Tajvan, Kina</t>
  </si>
  <si>
    <t>Tunis</t>
  </si>
  <si>
    <t>Turska</t>
  </si>
  <si>
    <t>Ujedinjena Kraljevina</t>
  </si>
  <si>
    <t>Ujedinjeni Arapski Emirati</t>
  </si>
  <si>
    <t>IZVJEŠTAJ PO KAPACITETIMA I-II/2025</t>
  </si>
  <si>
    <t>TURISTIČKI PROMET PO ZEMLJAMA  I-II/2025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</si>
  <si>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6.3.2025.                                                                                                                                                                                                                                                                                                                                                                        siječanj-veljača, 2025.</t>
  </si>
  <si>
    <t>Ost. azijske zemlje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</si>
</sst>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9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  <family val="2"/>
      <charset val="238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9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  <xf numFmtId="0" fontId="58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3" fontId="41" fillId="36" borderId="30" xfId="0" applyNumberFormat="1" applyFont="1" applyFill="1" applyBorder="1"/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9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Normalno 3" xfId="58" xr:uid="{0348A273-D907-4A3F-B82E-BA4AF469F2B2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r-HR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10.75037626316921</c:v>
                </c:pt>
                <c:pt idx="1">
                  <c:v>34.336701784562464</c:v>
                </c:pt>
                <c:pt idx="2">
                  <c:v>20.83422919802193</c:v>
                </c:pt>
                <c:pt idx="3">
                  <c:v>0</c:v>
                </c:pt>
                <c:pt idx="4">
                  <c:v>34.078692754246397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2025.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969</c:v>
                </c:pt>
                <c:pt idx="2">
                  <c:v>1597</c:v>
                </c:pt>
                <c:pt idx="3">
                  <c:v>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1956</c:v>
                </c:pt>
                <c:pt idx="2">
                  <c:v>1428</c:v>
                </c:pt>
                <c:pt idx="3">
                  <c:v>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1488</c:v>
                </c:pt>
                <c:pt idx="2">
                  <c:v>1850</c:v>
                </c:pt>
                <c:pt idx="3">
                  <c:v>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r-H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2025.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22</c:v>
                </c:pt>
                <c:pt idx="1">
                  <c:v>255</c:v>
                </c:pt>
                <c:pt idx="2">
                  <c:v>132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24</c:v>
                </c:pt>
                <c:pt idx="1">
                  <c:v>209</c:v>
                </c:pt>
                <c:pt idx="2">
                  <c:v>100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48</c:v>
                </c:pt>
                <c:pt idx="1">
                  <c:v>230</c:v>
                </c:pt>
                <c:pt idx="2">
                  <c:v>73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3307102801253093"/>
                  <c:y val="7.38312272033525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7.7270766326588344E-2"/>
                  <c:y val="-0.13890706150949947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0370004117614791"/>
                  <c:y val="-0.10020807819176299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505917211"/>
                      <c:h val="0.2345661846496106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5.9025503118285208E-2"/>
                  <c:y val="3.849794338644883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6793649852056933"/>
                      <c:h val="0.187159667071940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8350715371311777"/>
                  <c:y val="9.24455888068402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6049731244431636"/>
                  <c:y val="3.76918966187329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23016209625926209"/>
                  <c:y val="-7.279732483105198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6247039758136367"/>
                      <c:h val="0.243898173338515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4.227659386300508E-3"/>
                  <c:y val="-9.564973604093797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7559721848628626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9968311049365992"/>
                  <c:y val="-6.925225850370986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553826450395682"/>
                      <c:h val="0.1830082426480113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Hrvatska</c:v>
                </c:pt>
                <c:pt idx="1">
                  <c:v>Slovenija</c:v>
                </c:pt>
                <c:pt idx="2">
                  <c:v>Italija</c:v>
                </c:pt>
                <c:pt idx="3">
                  <c:v>Ukrajina</c:v>
                </c:pt>
                <c:pt idx="4">
                  <c:v>Austrija</c:v>
                </c:pt>
                <c:pt idx="5">
                  <c:v>Srbija</c:v>
                </c:pt>
                <c:pt idx="6">
                  <c:v>Ost. azijske zemlje</c:v>
                </c:pt>
                <c:pt idx="7">
                  <c:v>Njemačka</c:v>
                </c:pt>
                <c:pt idx="8">
                  <c:v>Španjolska</c:v>
                </c:pt>
                <c:pt idx="9">
                  <c:v>Indija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36.594911937377688</c:v>
                </c:pt>
                <c:pt idx="1">
                  <c:v>9.8825831702544029</c:v>
                </c:pt>
                <c:pt idx="2">
                  <c:v>9.1650358773646445</c:v>
                </c:pt>
                <c:pt idx="3">
                  <c:v>8.4801043705153294</c:v>
                </c:pt>
                <c:pt idx="4">
                  <c:v>5.5120678408349635</c:v>
                </c:pt>
                <c:pt idx="5">
                  <c:v>5.1532941943900843</c:v>
                </c:pt>
                <c:pt idx="6">
                  <c:v>4.2400521852576647</c:v>
                </c:pt>
                <c:pt idx="7">
                  <c:v>4.1422048271363341</c:v>
                </c:pt>
                <c:pt idx="8">
                  <c:v>2.6092628832354858</c:v>
                </c:pt>
                <c:pt idx="9">
                  <c:v>2.2831050228310499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50" zoomScaleNormal="150" workbookViewId="0">
      <selection activeCell="A28" sqref="A28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108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0" zoomScaleNormal="70" zoomScalePageLayoutView="60" workbookViewId="0">
      <selection activeCell="V11" sqref="V11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4" width="8.140625" style="1" bestFit="1" customWidth="1"/>
    <col min="5" max="5" width="8.7109375" style="1" bestFit="1" customWidth="1"/>
    <col min="6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44" t="s">
        <v>106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44"/>
      <c r="B2" s="244"/>
      <c r="C2" s="244"/>
      <c r="D2" s="244"/>
      <c r="E2" s="244"/>
      <c r="F2" s="244"/>
      <c r="G2" s="244"/>
      <c r="H2" s="244"/>
      <c r="I2" s="244"/>
      <c r="J2" s="244"/>
      <c r="K2" s="244"/>
      <c r="L2" s="244"/>
      <c r="M2" s="244"/>
      <c r="N2" s="244"/>
      <c r="O2" s="244"/>
      <c r="P2" s="244"/>
      <c r="Q2" s="24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45"/>
      <c r="B3" s="245"/>
      <c r="C3" s="245"/>
      <c r="D3" s="245"/>
      <c r="E3" s="245"/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55" t="s">
        <v>1</v>
      </c>
      <c r="B4" s="256"/>
      <c r="C4" s="259" t="s">
        <v>2</v>
      </c>
      <c r="D4" s="260"/>
      <c r="E4" s="260"/>
      <c r="F4" s="261"/>
      <c r="G4" s="259" t="s">
        <v>3</v>
      </c>
      <c r="H4" s="260"/>
      <c r="I4" s="260"/>
      <c r="J4" s="261"/>
      <c r="K4" s="252" t="s">
        <v>19</v>
      </c>
      <c r="L4" s="253"/>
      <c r="M4" s="253"/>
      <c r="N4" s="253"/>
      <c r="O4" s="253"/>
      <c r="P4" s="253"/>
      <c r="Q4" s="25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57"/>
      <c r="B5" s="258"/>
      <c r="C5" s="220" t="s">
        <v>4</v>
      </c>
      <c r="D5" s="221" t="s">
        <v>5</v>
      </c>
      <c r="E5" s="221" t="s">
        <v>6</v>
      </c>
      <c r="F5" s="222" t="s">
        <v>7</v>
      </c>
      <c r="G5" s="223" t="s">
        <v>4</v>
      </c>
      <c r="H5" s="221" t="s">
        <v>5</v>
      </c>
      <c r="I5" s="221" t="s">
        <v>6</v>
      </c>
      <c r="J5" s="224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64" t="s">
        <v>8</v>
      </c>
      <c r="B6" s="226" t="s">
        <v>29</v>
      </c>
      <c r="C6" s="75">
        <v>9</v>
      </c>
      <c r="D6" s="27">
        <v>13</v>
      </c>
      <c r="E6" s="27">
        <f>SUM(C6:D6)</f>
        <v>22</v>
      </c>
      <c r="F6" s="28">
        <f>E6/E42*100</f>
        <v>4.4176706827309236</v>
      </c>
      <c r="G6" s="75">
        <v>149</v>
      </c>
      <c r="H6" s="27">
        <v>351</v>
      </c>
      <c r="I6" s="27">
        <f>SUM(G6:H6)</f>
        <v>500</v>
      </c>
      <c r="J6" s="67">
        <f>I6/I42*100</f>
        <v>10.75037626316921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65"/>
      <c r="B7" s="227" t="s">
        <v>26</v>
      </c>
      <c r="C7" s="79">
        <v>9</v>
      </c>
      <c r="D7" s="5">
        <v>15</v>
      </c>
      <c r="E7" s="5">
        <f>SUM(C7:D7)</f>
        <v>24</v>
      </c>
      <c r="F7" s="6">
        <f>E7/E43*100</f>
        <v>5.6603773584905666</v>
      </c>
      <c r="G7" s="79">
        <v>51</v>
      </c>
      <c r="H7" s="5">
        <v>345</v>
      </c>
      <c r="I7" s="5">
        <f>SUM(G7:H7)</f>
        <v>396</v>
      </c>
      <c r="J7" s="68">
        <f>I7/I43*100</f>
        <v>7.5442941512669073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65"/>
      <c r="B8" s="227">
        <v>2023</v>
      </c>
      <c r="C8" s="79">
        <v>3</v>
      </c>
      <c r="D8" s="5">
        <v>45</v>
      </c>
      <c r="E8" s="5">
        <f>SUM(C8:D8)</f>
        <v>48</v>
      </c>
      <c r="F8" s="6">
        <f>E8/E44*100</f>
        <v>11.510791366906476</v>
      </c>
      <c r="G8" s="79">
        <v>55</v>
      </c>
      <c r="H8" s="5">
        <v>873</v>
      </c>
      <c r="I8" s="5">
        <f>SUM(G8:H8)</f>
        <v>928</v>
      </c>
      <c r="J8" s="68">
        <f>I8/I44*100</f>
        <v>17.622483858716294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65"/>
      <c r="B9" s="227" t="s">
        <v>30</v>
      </c>
      <c r="C9" s="8">
        <f>C6/C7*100</f>
        <v>100</v>
      </c>
      <c r="D9" s="7">
        <f>D6/D7*100</f>
        <v>86.666666666666671</v>
      </c>
      <c r="E9" s="7">
        <f>E6/E7*100</f>
        <v>91.666666666666657</v>
      </c>
      <c r="F9" s="6"/>
      <c r="G9" s="8">
        <f>G6/G7*100</f>
        <v>292.15686274509801</v>
      </c>
      <c r="H9" s="7">
        <f>H6/H7*100</f>
        <v>101.7391304347826</v>
      </c>
      <c r="I9" s="7">
        <f>I6/I7*100</f>
        <v>126.26262626262626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65"/>
      <c r="B10" s="227" t="s">
        <v>31</v>
      </c>
      <c r="C10" s="8">
        <f>C6/C8*100</f>
        <v>300</v>
      </c>
      <c r="D10" s="7">
        <f>D6/D8*100</f>
        <v>28.888888888888886</v>
      </c>
      <c r="E10" s="7">
        <f>E6/E8*100</f>
        <v>45.833333333333329</v>
      </c>
      <c r="F10" s="6"/>
      <c r="G10" s="8">
        <f>G6/G8*100</f>
        <v>270.90909090909088</v>
      </c>
      <c r="H10" s="7">
        <f>H6/H8*100</f>
        <v>40.206185567010309</v>
      </c>
      <c r="I10" s="7">
        <f>I6/I8*100</f>
        <v>53.879310344827594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66"/>
      <c r="B11" s="228" t="s">
        <v>7</v>
      </c>
      <c r="C11" s="14">
        <f>C6/E6*100</f>
        <v>40.909090909090914</v>
      </c>
      <c r="D11" s="15">
        <f>D6/E6*100</f>
        <v>59.090909090909093</v>
      </c>
      <c r="E11" s="15">
        <f>SUM(C11:D11)</f>
        <v>100</v>
      </c>
      <c r="F11" s="16"/>
      <c r="G11" s="14">
        <f>G6/I6*100</f>
        <v>29.799999999999997</v>
      </c>
      <c r="H11" s="15">
        <f>H6/I6*100</f>
        <v>70.199999999999989</v>
      </c>
      <c r="I11" s="15">
        <f>SUM(G11:H11)</f>
        <v>99.999999999999986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67" t="s">
        <v>9</v>
      </c>
      <c r="B12" s="226" t="s">
        <v>29</v>
      </c>
      <c r="C12" s="78">
        <v>84</v>
      </c>
      <c r="D12" s="30">
        <v>171</v>
      </c>
      <c r="E12" s="30">
        <f>SUM(C12:D12)</f>
        <v>255</v>
      </c>
      <c r="F12" s="31">
        <f>E12/E42*100</f>
        <v>51.204819277108435</v>
      </c>
      <c r="G12" s="78">
        <v>575</v>
      </c>
      <c r="H12" s="30">
        <v>1022</v>
      </c>
      <c r="I12" s="30">
        <f>SUM(G12:H12)</f>
        <v>1597</v>
      </c>
      <c r="J12" s="70">
        <f>I12/I42*100</f>
        <v>34.336701784562464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67"/>
      <c r="B13" s="227" t="s">
        <v>26</v>
      </c>
      <c r="C13" s="79">
        <v>84</v>
      </c>
      <c r="D13" s="5">
        <v>125</v>
      </c>
      <c r="E13" s="5">
        <f>SUM(C13:D13)</f>
        <v>209</v>
      </c>
      <c r="F13" s="6">
        <f>E13/E43*100</f>
        <v>49.29245283018868</v>
      </c>
      <c r="G13" s="79">
        <v>634</v>
      </c>
      <c r="H13" s="5">
        <v>794</v>
      </c>
      <c r="I13" s="5">
        <f>SUM(G13:H13)</f>
        <v>1428</v>
      </c>
      <c r="J13" s="68">
        <f>I13/I43*100</f>
        <v>27.205181939417034</v>
      </c>
      <c r="K13" s="56"/>
      <c r="L13" s="81" t="str">
        <f>B6</f>
        <v>2025.</v>
      </c>
      <c r="M13" s="92">
        <f>E6</f>
        <v>22</v>
      </c>
      <c r="N13" s="92">
        <f>E12</f>
        <v>255</v>
      </c>
      <c r="O13" s="92">
        <f>E18</f>
        <v>132</v>
      </c>
      <c r="P13" s="1">
        <f>E24</f>
        <v>0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67"/>
      <c r="B14" s="227">
        <v>2023</v>
      </c>
      <c r="C14" s="79">
        <v>139</v>
      </c>
      <c r="D14" s="5">
        <v>91</v>
      </c>
      <c r="E14" s="5">
        <f>C14+D14</f>
        <v>230</v>
      </c>
      <c r="F14" s="6">
        <f>E14/E44*100</f>
        <v>55.15587529976019</v>
      </c>
      <c r="G14" s="79">
        <v>981</v>
      </c>
      <c r="H14" s="5">
        <v>869</v>
      </c>
      <c r="I14" s="5">
        <f>SUM(G14:H14)</f>
        <v>1850</v>
      </c>
      <c r="J14" s="68">
        <f>I14/I44*100</f>
        <v>35.131029244208129</v>
      </c>
      <c r="K14" s="56"/>
      <c r="L14" s="81" t="str">
        <f>B7</f>
        <v>2024.</v>
      </c>
      <c r="M14" s="92">
        <f>E7</f>
        <v>24</v>
      </c>
      <c r="N14" s="92">
        <f>E13</f>
        <v>209</v>
      </c>
      <c r="O14" s="93">
        <f>E19</f>
        <v>100</v>
      </c>
      <c r="P14" s="1">
        <f>E25</f>
        <v>0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67"/>
      <c r="B15" s="227" t="s">
        <v>30</v>
      </c>
      <c r="C15" s="13">
        <f>C12/C13*100</f>
        <v>100</v>
      </c>
      <c r="D15" s="9">
        <f>D12/D13*11</f>
        <v>15.048000000000002</v>
      </c>
      <c r="E15" s="9">
        <f>E12/E13*100</f>
        <v>122.00956937799043</v>
      </c>
      <c r="F15" s="6"/>
      <c r="G15" s="13">
        <f>G12/G13*100</f>
        <v>90.694006309148264</v>
      </c>
      <c r="H15" s="9">
        <f>H12/H13*100</f>
        <v>128.71536523929473</v>
      </c>
      <c r="I15" s="9">
        <f>I12/I13*100</f>
        <v>111.83473389355743</v>
      </c>
      <c r="J15" s="68"/>
      <c r="K15" s="56"/>
      <c r="L15" s="81">
        <f>B8</f>
        <v>2023</v>
      </c>
      <c r="M15" s="92">
        <f>E8</f>
        <v>48</v>
      </c>
      <c r="N15" s="92">
        <f>E14</f>
        <v>230</v>
      </c>
      <c r="O15" s="93">
        <f>E20</f>
        <v>73</v>
      </c>
      <c r="P15" s="1">
        <f>E26</f>
        <v>0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67"/>
      <c r="B16" s="227" t="s">
        <v>31</v>
      </c>
      <c r="C16" s="13">
        <f>C12/C14*100</f>
        <v>60.431654676258994</v>
      </c>
      <c r="D16" s="9">
        <f>D12/D14*100</f>
        <v>187.91208791208791</v>
      </c>
      <c r="E16" s="9">
        <f>E12/E14*100</f>
        <v>110.86956521739131</v>
      </c>
      <c r="F16" s="6"/>
      <c r="G16" s="13">
        <f>G12/G14*100</f>
        <v>58.613659531090725</v>
      </c>
      <c r="H16" s="9">
        <f>H12/H14*100</f>
        <v>117.60644418872268</v>
      </c>
      <c r="I16" s="9">
        <f>I12/I14*100</f>
        <v>86.324324324324323</v>
      </c>
      <c r="J16" s="68"/>
      <c r="K16" s="56"/>
      <c r="Q16" s="57"/>
      <c r="S16" s="91"/>
      <c r="T16" s="91"/>
      <c r="U16" s="81"/>
      <c r="V16" s="92"/>
      <c r="W16" s="92"/>
      <c r="X16" s="215"/>
      <c r="Y16" s="216"/>
      <c r="Z16" s="92"/>
      <c r="AA16" s="215"/>
      <c r="AB16" s="91"/>
      <c r="AC16" s="91"/>
    </row>
    <row r="17" spans="1:29" ht="15" customHeight="1" thickBot="1" x14ac:dyDescent="0.3">
      <c r="A17" s="267"/>
      <c r="B17" s="229" t="s">
        <v>7</v>
      </c>
      <c r="C17" s="10">
        <f>C12/E12*100</f>
        <v>32.941176470588232</v>
      </c>
      <c r="D17" s="11">
        <f>D12/E12*100</f>
        <v>67.058823529411754</v>
      </c>
      <c r="E17" s="11">
        <f>SUM(C17:D17)</f>
        <v>99.999999999999986</v>
      </c>
      <c r="F17" s="12"/>
      <c r="G17" s="10">
        <f>G12/I12*100</f>
        <v>36.00500939261115</v>
      </c>
      <c r="H17" s="11">
        <f>H12/I12*100</f>
        <v>63.994990607388857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7"/>
      <c r="Y17" s="216"/>
      <c r="Z17" s="92"/>
      <c r="AA17" s="217"/>
      <c r="AB17" s="91"/>
      <c r="AC17" s="91"/>
    </row>
    <row r="18" spans="1:29" ht="15" customHeight="1" thickBot="1" x14ac:dyDescent="0.3">
      <c r="A18" s="268" t="s">
        <v>10</v>
      </c>
      <c r="B18" s="226" t="s">
        <v>29</v>
      </c>
      <c r="C18" s="75">
        <v>61</v>
      </c>
      <c r="D18" s="27">
        <v>71</v>
      </c>
      <c r="E18" s="27">
        <f>C18+D18</f>
        <v>132</v>
      </c>
      <c r="F18" s="28">
        <f>E18/E42*100</f>
        <v>26.506024096385545</v>
      </c>
      <c r="G18" s="75">
        <v>398</v>
      </c>
      <c r="H18" s="27">
        <v>571</v>
      </c>
      <c r="I18" s="27">
        <f>G18+H18</f>
        <v>969</v>
      </c>
      <c r="J18" s="67">
        <f>I18/I42*100</f>
        <v>20.83422919802193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7"/>
      <c r="Y18" s="218"/>
      <c r="Z18" s="81"/>
      <c r="AA18" s="217"/>
      <c r="AB18" s="91"/>
      <c r="AC18" s="91"/>
    </row>
    <row r="19" spans="1:29" ht="15" customHeight="1" x14ac:dyDescent="0.25">
      <c r="A19" s="269"/>
      <c r="B19" s="227" t="s">
        <v>26</v>
      </c>
      <c r="C19" s="79">
        <v>24</v>
      </c>
      <c r="D19" s="5">
        <v>76</v>
      </c>
      <c r="E19" s="5">
        <f>SUM(C19:D19)</f>
        <v>100</v>
      </c>
      <c r="F19" s="6">
        <f>E19/E43*100</f>
        <v>23.584905660377359</v>
      </c>
      <c r="G19" s="79">
        <v>383</v>
      </c>
      <c r="H19" s="5">
        <v>1573</v>
      </c>
      <c r="I19" s="5">
        <f>SUM(G19:H19)</f>
        <v>1956</v>
      </c>
      <c r="J19" s="68">
        <f>I19/I43*100</f>
        <v>37.264240807772907</v>
      </c>
      <c r="K19" s="56"/>
      <c r="Q19" s="57"/>
      <c r="S19" s="91"/>
      <c r="T19" s="91"/>
      <c r="U19" s="81"/>
      <c r="V19" s="92"/>
      <c r="W19" s="92"/>
      <c r="X19" s="217"/>
      <c r="Y19" s="216"/>
      <c r="Z19" s="92"/>
      <c r="AA19" s="81"/>
      <c r="AB19" s="91"/>
      <c r="AC19" s="91"/>
    </row>
    <row r="20" spans="1:29" ht="15" customHeight="1" x14ac:dyDescent="0.25">
      <c r="A20" s="269"/>
      <c r="B20" s="227">
        <v>2023</v>
      </c>
      <c r="C20" s="79">
        <v>19</v>
      </c>
      <c r="D20" s="5">
        <v>54</v>
      </c>
      <c r="E20" s="5">
        <f>C20+D20</f>
        <v>73</v>
      </c>
      <c r="F20" s="6">
        <f>E20/E44*100</f>
        <v>17.505995203836928</v>
      </c>
      <c r="G20" s="79">
        <v>189</v>
      </c>
      <c r="H20" s="5">
        <v>1299</v>
      </c>
      <c r="I20" s="5">
        <f>G20+H20</f>
        <v>1488</v>
      </c>
      <c r="J20" s="68">
        <f>I20/I44*100</f>
        <v>28.256741359665781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69"/>
      <c r="B21" s="227" t="s">
        <v>30</v>
      </c>
      <c r="C21" s="13">
        <f>C18/C19*100</f>
        <v>254.16666666666666</v>
      </c>
      <c r="D21" s="9">
        <f>D18/D19*100</f>
        <v>93.421052631578945</v>
      </c>
      <c r="E21" s="9">
        <f>E18/E19*100</f>
        <v>132</v>
      </c>
      <c r="F21" s="6"/>
      <c r="G21" s="13">
        <f>G18/G19*100</f>
        <v>103.91644908616189</v>
      </c>
      <c r="H21" s="9">
        <f>H18/H19*100</f>
        <v>36.300063572790847</v>
      </c>
      <c r="I21" s="9">
        <f>I18/I19*100</f>
        <v>49.539877300613497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69"/>
      <c r="B22" s="227" t="s">
        <v>31</v>
      </c>
      <c r="C22" s="13">
        <f>C18/C20*100</f>
        <v>321.0526315789474</v>
      </c>
      <c r="D22" s="225">
        <f>D18/D20*100</f>
        <v>131.4814814814815</v>
      </c>
      <c r="E22" s="9">
        <f>E18/E20*100</f>
        <v>180.82191780821915</v>
      </c>
      <c r="F22" s="6"/>
      <c r="G22" s="13">
        <f>G18/G20*100</f>
        <v>210.58201058201061</v>
      </c>
      <c r="H22" s="9">
        <f>H18/H20*100</f>
        <v>43.956889915319472</v>
      </c>
      <c r="I22" s="9">
        <f>I18/I20*100</f>
        <v>65.120967741935488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70"/>
      <c r="B23" s="228" t="s">
        <v>7</v>
      </c>
      <c r="C23" s="14">
        <f>C18/E18*100</f>
        <v>46.212121212121211</v>
      </c>
      <c r="D23" s="15">
        <f>D18/E18*100</f>
        <v>53.787878787878782</v>
      </c>
      <c r="E23" s="15">
        <f>SUM(C23:D23)</f>
        <v>100</v>
      </c>
      <c r="F23" s="16"/>
      <c r="G23" s="14">
        <f>G18/I18*100</f>
        <v>41.073271413828685</v>
      </c>
      <c r="H23" s="15">
        <f>H18/I18*100</f>
        <v>58.926728586171308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71" t="s">
        <v>28</v>
      </c>
      <c r="B24" s="226" t="s">
        <v>29</v>
      </c>
      <c r="C24" s="78">
        <v>0</v>
      </c>
      <c r="D24" s="30">
        <v>0</v>
      </c>
      <c r="E24" s="29">
        <f>SUM(C24:D24)</f>
        <v>0</v>
      </c>
      <c r="F24" s="31">
        <f>E24/E42*100</f>
        <v>0</v>
      </c>
      <c r="G24" s="78">
        <v>0</v>
      </c>
      <c r="H24" s="30">
        <v>0</v>
      </c>
      <c r="I24" s="30">
        <f>SUM(G24:H24)</f>
        <v>0</v>
      </c>
      <c r="J24" s="70">
        <f>I24/I42*100</f>
        <v>0</v>
      </c>
      <c r="K24" s="56"/>
      <c r="M24" s="81" t="str">
        <f>B6</f>
        <v>2025.</v>
      </c>
      <c r="N24" s="81" t="str">
        <f>B7</f>
        <v>2024.</v>
      </c>
      <c r="O24" s="81">
        <f>B8</f>
        <v>2023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71"/>
      <c r="B25" s="227" t="s">
        <v>26</v>
      </c>
      <c r="C25" s="79">
        <v>0</v>
      </c>
      <c r="D25" s="5">
        <v>0</v>
      </c>
      <c r="E25" s="5">
        <f>SUM(C25:D25)</f>
        <v>0</v>
      </c>
      <c r="F25" s="6">
        <f>E25/E43*100</f>
        <v>0</v>
      </c>
      <c r="G25" s="79">
        <v>0</v>
      </c>
      <c r="H25" s="5">
        <v>0</v>
      </c>
      <c r="I25" s="5">
        <f>SUM(G25:H25)</f>
        <v>0</v>
      </c>
      <c r="J25" s="68">
        <f>I25/I43*100</f>
        <v>0</v>
      </c>
      <c r="K25" s="56"/>
      <c r="L25" s="81" t="s">
        <v>11</v>
      </c>
      <c r="M25" s="81">
        <f>I24</f>
        <v>0</v>
      </c>
      <c r="N25" s="81">
        <f>I25</f>
        <v>0</v>
      </c>
      <c r="O25" s="81">
        <f>I26</f>
        <v>0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71"/>
      <c r="B26" s="227">
        <v>2023</v>
      </c>
      <c r="C26" s="79">
        <v>0</v>
      </c>
      <c r="D26" s="5">
        <v>0</v>
      </c>
      <c r="E26" s="5">
        <f>SUM(C26:D26)</f>
        <v>0</v>
      </c>
      <c r="F26" s="6">
        <f>E26/E44*100</f>
        <v>0</v>
      </c>
      <c r="G26" s="79">
        <v>0</v>
      </c>
      <c r="H26" s="5">
        <v>0</v>
      </c>
      <c r="I26" s="4">
        <f>SUM(G26:H26)</f>
        <v>0</v>
      </c>
      <c r="J26" s="68">
        <f>I26/I44*100</f>
        <v>0</v>
      </c>
      <c r="K26" s="56"/>
      <c r="L26" s="81" t="str">
        <f>A18</f>
        <v>OSTALI UGOSTITELJSKI OBJEKTI ZA SMJEŠTAJ</v>
      </c>
      <c r="M26" s="93">
        <f>I18</f>
        <v>969</v>
      </c>
      <c r="N26" s="93">
        <f>I19</f>
        <v>1956</v>
      </c>
      <c r="O26" s="93">
        <f>I20</f>
        <v>1488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71"/>
      <c r="B27" s="227" t="s">
        <v>30</v>
      </c>
      <c r="C27" s="13" t="e">
        <f>C24/C25*100</f>
        <v>#DIV/0!</v>
      </c>
      <c r="D27" s="9" t="e">
        <f>D24/D25*100</f>
        <v>#DIV/0!</v>
      </c>
      <c r="E27" s="9" t="e">
        <f>E24/E25*100</f>
        <v>#DIV/0!</v>
      </c>
      <c r="F27" s="6"/>
      <c r="G27" s="13" t="e">
        <f>G24/G25*100</f>
        <v>#DIV/0!</v>
      </c>
      <c r="H27" s="9" t="e">
        <f>H24/H25*100</f>
        <v>#DIV/0!</v>
      </c>
      <c r="I27" s="5" t="e">
        <f>I24/I25*100</f>
        <v>#DIV/0!</v>
      </c>
      <c r="J27" s="68"/>
      <c r="K27" s="56"/>
      <c r="L27" s="81" t="s">
        <v>9</v>
      </c>
      <c r="M27" s="93">
        <f>I12</f>
        <v>1597</v>
      </c>
      <c r="N27" s="93">
        <f>I13</f>
        <v>1428</v>
      </c>
      <c r="O27" s="93">
        <f>I14</f>
        <v>1850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71"/>
      <c r="B28" s="227" t="s">
        <v>31</v>
      </c>
      <c r="C28" s="13" t="e">
        <f>C24/C26*100</f>
        <v>#DIV/0!</v>
      </c>
      <c r="D28" s="9" t="e">
        <f>D24/D26*100</f>
        <v>#DIV/0!</v>
      </c>
      <c r="E28" s="9" t="e">
        <f>E24/E26*100</f>
        <v>#DIV/0!</v>
      </c>
      <c r="F28" s="6"/>
      <c r="G28" s="13" t="e">
        <f>G24/G26*100</f>
        <v>#DIV/0!</v>
      </c>
      <c r="H28" s="9" t="e">
        <f>H24/H26*100</f>
        <v>#DIV/0!</v>
      </c>
      <c r="I28" s="9" t="e">
        <f>I24/I26*100</f>
        <v>#DIV/0!</v>
      </c>
      <c r="J28" s="68"/>
      <c r="K28" s="56"/>
      <c r="L28" s="81" t="s">
        <v>8</v>
      </c>
      <c r="M28" s="93">
        <f>I6</f>
        <v>500</v>
      </c>
      <c r="N28" s="93">
        <f>I7</f>
        <v>396</v>
      </c>
      <c r="O28" s="93">
        <f>I8</f>
        <v>928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71"/>
      <c r="B29" s="229" t="s">
        <v>7</v>
      </c>
      <c r="C29" s="10" t="e">
        <f>C24/E24*100</f>
        <v>#DIV/0!</v>
      </c>
      <c r="D29" s="11" t="e">
        <f>D24/E24*100</f>
        <v>#DIV/0!</v>
      </c>
      <c r="E29" s="11" t="e">
        <f>SUM(C29:D29)</f>
        <v>#DIV/0!</v>
      </c>
      <c r="F29" s="12"/>
      <c r="G29" s="10" t="e">
        <f>G24/I24*100</f>
        <v>#DIV/0!</v>
      </c>
      <c r="H29" s="11" t="e">
        <f>H24/I24*100</f>
        <v>#DIV/0!</v>
      </c>
      <c r="I29" s="11" t="e">
        <f>SUM(G29:H29)</f>
        <v>#DIV/0!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46" t="s">
        <v>12</v>
      </c>
      <c r="B30" s="230" t="s">
        <v>29</v>
      </c>
      <c r="C30" s="75">
        <f t="shared" ref="C30:J32" si="0">C6+C12+C18+C24</f>
        <v>154</v>
      </c>
      <c r="D30" s="27">
        <f t="shared" si="0"/>
        <v>255</v>
      </c>
      <c r="E30" s="27">
        <f t="shared" si="0"/>
        <v>409</v>
      </c>
      <c r="F30" s="28">
        <f t="shared" si="0"/>
        <v>82.128514056224901</v>
      </c>
      <c r="G30" s="75">
        <f t="shared" si="0"/>
        <v>1122</v>
      </c>
      <c r="H30" s="27">
        <f t="shared" si="0"/>
        <v>1944</v>
      </c>
      <c r="I30" s="27">
        <f>I6+I12+I18+I24</f>
        <v>3066</v>
      </c>
      <c r="J30" s="67">
        <f t="shared" si="0"/>
        <v>65.92130724575361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47"/>
      <c r="B31" s="231" t="s">
        <v>26</v>
      </c>
      <c r="C31" s="77">
        <f t="shared" si="0"/>
        <v>117</v>
      </c>
      <c r="D31" s="42">
        <f t="shared" si="0"/>
        <v>216</v>
      </c>
      <c r="E31" s="42">
        <f t="shared" si="0"/>
        <v>333</v>
      </c>
      <c r="F31" s="43">
        <f t="shared" si="0"/>
        <v>78.537735849056602</v>
      </c>
      <c r="G31" s="77">
        <f t="shared" si="0"/>
        <v>1068</v>
      </c>
      <c r="H31" s="42">
        <f t="shared" si="0"/>
        <v>2712</v>
      </c>
      <c r="I31" s="42">
        <f t="shared" si="0"/>
        <v>3780</v>
      </c>
      <c r="J31" s="72">
        <f t="shared" si="0"/>
        <v>72.013716898456849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47"/>
      <c r="B32" s="231">
        <v>2023</v>
      </c>
      <c r="C32" s="77">
        <f t="shared" si="0"/>
        <v>161</v>
      </c>
      <c r="D32" s="42">
        <f t="shared" si="0"/>
        <v>190</v>
      </c>
      <c r="E32" s="42">
        <f t="shared" si="0"/>
        <v>351</v>
      </c>
      <c r="F32" s="43">
        <f t="shared" si="0"/>
        <v>84.172661870503603</v>
      </c>
      <c r="G32" s="77">
        <f t="shared" si="0"/>
        <v>1225</v>
      </c>
      <c r="H32" s="42">
        <f t="shared" si="0"/>
        <v>3041</v>
      </c>
      <c r="I32" s="42">
        <f t="shared" si="0"/>
        <v>4266</v>
      </c>
      <c r="J32" s="72">
        <f t="shared" si="0"/>
        <v>81.010254462590211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47"/>
      <c r="B33" s="231" t="s">
        <v>30</v>
      </c>
      <c r="C33" s="45">
        <f>C30/C31*100</f>
        <v>131.62393162393161</v>
      </c>
      <c r="D33" s="44">
        <f>D30/D31*100</f>
        <v>118.05555555555556</v>
      </c>
      <c r="E33" s="44">
        <f>E30/E31*100</f>
        <v>122.82282282282281</v>
      </c>
      <c r="F33" s="43"/>
      <c r="G33" s="45">
        <f>G30/G31*100</f>
        <v>105.0561797752809</v>
      </c>
      <c r="H33" s="44">
        <f>H30/H31*100</f>
        <v>71.681415929203538</v>
      </c>
      <c r="I33" s="44">
        <f>I30/I31*100</f>
        <v>81.111111111111114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47"/>
      <c r="B34" s="231" t="s">
        <v>31</v>
      </c>
      <c r="C34" s="45">
        <f>C30/C32*100</f>
        <v>95.652173913043484</v>
      </c>
      <c r="D34" s="44">
        <f>D30/D32*100</f>
        <v>134.21052631578948</v>
      </c>
      <c r="E34" s="44">
        <f>E30/E32*100</f>
        <v>116.52421652421651</v>
      </c>
      <c r="F34" s="43"/>
      <c r="G34" s="45">
        <f>G30/G32*100</f>
        <v>91.591836734693871</v>
      </c>
      <c r="H34" s="44">
        <f>H30/H32*100</f>
        <v>63.926340019730354</v>
      </c>
      <c r="I34" s="44">
        <f>I30/I32*100</f>
        <v>71.870604781997187</v>
      </c>
      <c r="J34" s="43"/>
      <c r="K34" s="238" t="s">
        <v>20</v>
      </c>
      <c r="L34" s="239"/>
      <c r="M34" s="239"/>
      <c r="N34" s="239"/>
      <c r="O34" s="239"/>
      <c r="P34" s="239"/>
      <c r="Q34" s="240"/>
    </row>
    <row r="35" spans="1:17" ht="15" customHeight="1" thickBot="1" x14ac:dyDescent="0.3">
      <c r="A35" s="248"/>
      <c r="B35" s="232" t="s">
        <v>7</v>
      </c>
      <c r="C35" s="50">
        <f>C30/E30*100</f>
        <v>37.65281173594132</v>
      </c>
      <c r="D35" s="48">
        <f>D30/E30*100</f>
        <v>62.347188264058687</v>
      </c>
      <c r="E35" s="48">
        <f>SUM(C35:D35)</f>
        <v>100</v>
      </c>
      <c r="F35" s="49"/>
      <c r="G35" s="50">
        <f>G30/I30*100</f>
        <v>36.594911937377688</v>
      </c>
      <c r="H35" s="48">
        <f>H30/I30*100</f>
        <v>63.405088062622305</v>
      </c>
      <c r="I35" s="48">
        <f>SUM(G35:H35)</f>
        <v>100</v>
      </c>
      <c r="J35" s="49"/>
      <c r="K35" s="241"/>
      <c r="L35" s="242"/>
      <c r="M35" s="242"/>
      <c r="N35" s="242"/>
      <c r="O35" s="242"/>
      <c r="P35" s="242"/>
      <c r="Q35" s="243"/>
    </row>
    <row r="36" spans="1:17" ht="15" customHeight="1" x14ac:dyDescent="0.25">
      <c r="A36" s="249" t="s">
        <v>13</v>
      </c>
      <c r="B36" s="226" t="s">
        <v>29</v>
      </c>
      <c r="C36" s="75">
        <v>11</v>
      </c>
      <c r="D36" s="27">
        <v>78</v>
      </c>
      <c r="E36" s="27">
        <f>SUM(C36:D36)</f>
        <v>89</v>
      </c>
      <c r="F36" s="28">
        <f>E36/E42*100</f>
        <v>17.871485943775099</v>
      </c>
      <c r="G36" s="75">
        <v>203</v>
      </c>
      <c r="H36" s="27">
        <v>1382</v>
      </c>
      <c r="I36" s="27">
        <f>G36+H36</f>
        <v>1585</v>
      </c>
      <c r="J36" s="28">
        <f>I36/I42*100</f>
        <v>34.078692754246397</v>
      </c>
      <c r="K36" s="56"/>
      <c r="Q36" s="57"/>
    </row>
    <row r="37" spans="1:17" ht="15" customHeight="1" x14ac:dyDescent="0.25">
      <c r="A37" s="250"/>
      <c r="B37" s="227" t="s">
        <v>26</v>
      </c>
      <c r="C37" s="76">
        <v>17</v>
      </c>
      <c r="D37" s="22">
        <v>74</v>
      </c>
      <c r="E37" s="158">
        <f>SUM(C37:D37)</f>
        <v>91</v>
      </c>
      <c r="F37" s="23">
        <f>E37/E43*100</f>
        <v>21.462264150943398</v>
      </c>
      <c r="G37" s="76">
        <v>446</v>
      </c>
      <c r="H37" s="22">
        <v>1023</v>
      </c>
      <c r="I37" s="22">
        <f>G37+H37</f>
        <v>1469</v>
      </c>
      <c r="J37" s="23">
        <f>I37/I43*100</f>
        <v>27.986283101543151</v>
      </c>
      <c r="K37" s="56"/>
      <c r="L37" s="81" t="s">
        <v>8</v>
      </c>
      <c r="M37" s="82">
        <f>J6</f>
        <v>10.75037626316921</v>
      </c>
      <c r="Q37" s="57"/>
    </row>
    <row r="38" spans="1:17" ht="15" customHeight="1" x14ac:dyDescent="0.25">
      <c r="A38" s="250"/>
      <c r="B38" s="227">
        <v>2023</v>
      </c>
      <c r="C38" s="76">
        <v>2</v>
      </c>
      <c r="D38" s="22">
        <v>64</v>
      </c>
      <c r="E38" s="22">
        <f>SUM(C38:D38)</f>
        <v>66</v>
      </c>
      <c r="F38" s="23">
        <f>E38/E44*100</f>
        <v>15.827338129496402</v>
      </c>
      <c r="G38" s="76">
        <v>4</v>
      </c>
      <c r="H38" s="22">
        <v>996</v>
      </c>
      <c r="I38" s="22">
        <f>G38+H38</f>
        <v>1000</v>
      </c>
      <c r="J38" s="23">
        <f>I38/I44*100</f>
        <v>18.989745537409799</v>
      </c>
      <c r="K38" s="56"/>
      <c r="L38" s="81" t="s">
        <v>9</v>
      </c>
      <c r="M38" s="82">
        <f>J12</f>
        <v>34.336701784562464</v>
      </c>
      <c r="Q38" s="57"/>
    </row>
    <row r="39" spans="1:17" ht="15" customHeight="1" x14ac:dyDescent="0.25">
      <c r="A39" s="250"/>
      <c r="B39" s="227" t="s">
        <v>30</v>
      </c>
      <c r="C39" s="25">
        <f>C36/C37*100</f>
        <v>64.705882352941174</v>
      </c>
      <c r="D39" s="24">
        <f>D36/D37*100</f>
        <v>105.40540540540539</v>
      </c>
      <c r="E39" s="219">
        <f>E36/E37*100</f>
        <v>97.802197802197796</v>
      </c>
      <c r="F39" s="23"/>
      <c r="G39" s="25">
        <f>G36/G37*100</f>
        <v>45.515695067264573</v>
      </c>
      <c r="H39" s="24">
        <f>H36/H37*100</f>
        <v>135.09286412512219</v>
      </c>
      <c r="I39" s="24">
        <f>I36/I37*100</f>
        <v>107.89652825051054</v>
      </c>
      <c r="J39" s="23"/>
      <c r="K39" s="56"/>
      <c r="L39" s="81" t="s">
        <v>10</v>
      </c>
      <c r="M39" s="82">
        <f>J18</f>
        <v>20.83422919802193</v>
      </c>
      <c r="Q39" s="57"/>
    </row>
    <row r="40" spans="1:17" ht="15" customHeight="1" x14ac:dyDescent="0.25">
      <c r="A40" s="250"/>
      <c r="B40" s="227" t="s">
        <v>31</v>
      </c>
      <c r="C40" s="25">
        <f>C36/C38*100</f>
        <v>550</v>
      </c>
      <c r="D40" s="219">
        <f>D36/D38*100</f>
        <v>121.875</v>
      </c>
      <c r="E40" s="24">
        <f>E36/E38*100</f>
        <v>134.84848484848484</v>
      </c>
      <c r="F40" s="23"/>
      <c r="G40" s="25">
        <f>G36/G38*100</f>
        <v>5075</v>
      </c>
      <c r="H40" s="24">
        <f>H36/H38*100</f>
        <v>138.75502008032129</v>
      </c>
      <c r="I40" s="24">
        <f>I36/I38*100</f>
        <v>158.5</v>
      </c>
      <c r="J40" s="23"/>
      <c r="K40" s="56"/>
      <c r="L40" s="81" t="s">
        <v>11</v>
      </c>
      <c r="M40" s="82">
        <f>J24</f>
        <v>0</v>
      </c>
      <c r="Q40" s="57"/>
    </row>
    <row r="41" spans="1:17" ht="15" customHeight="1" thickBot="1" x14ac:dyDescent="0.3">
      <c r="A41" s="251"/>
      <c r="B41" s="233" t="s">
        <v>7</v>
      </c>
      <c r="C41" s="47">
        <f>C36/E36*100</f>
        <v>12.359550561797752</v>
      </c>
      <c r="D41" s="46">
        <f>D36/E36*100</f>
        <v>87.640449438202253</v>
      </c>
      <c r="E41" s="46">
        <f>SUM(C41:D41)</f>
        <v>100</v>
      </c>
      <c r="F41" s="26"/>
      <c r="G41" s="47">
        <f>G36/I36*100</f>
        <v>12.807570977917981</v>
      </c>
      <c r="H41" s="46">
        <f>H36/I36*100</f>
        <v>87.192429022082024</v>
      </c>
      <c r="I41" s="46">
        <f>SUM(G41:H41)</f>
        <v>100</v>
      </c>
      <c r="J41" s="26"/>
      <c r="K41" s="56"/>
      <c r="L41" s="81" t="s">
        <v>21</v>
      </c>
      <c r="M41" s="82">
        <f>J36</f>
        <v>34.078692754246397</v>
      </c>
      <c r="Q41" s="57"/>
    </row>
    <row r="42" spans="1:17" ht="15" customHeight="1" x14ac:dyDescent="0.25">
      <c r="A42" s="262" t="s">
        <v>18</v>
      </c>
      <c r="B42" s="234" t="s">
        <v>29</v>
      </c>
      <c r="C42" s="73">
        <f t="shared" ref="C42:D44" si="1">C30+C36</f>
        <v>165</v>
      </c>
      <c r="D42" s="51">
        <f t="shared" si="1"/>
        <v>333</v>
      </c>
      <c r="E42" s="51">
        <f>SUM(C42:D42)</f>
        <v>498</v>
      </c>
      <c r="F42" s="52">
        <f>F6+F12+F18+F24+F36</f>
        <v>100</v>
      </c>
      <c r="G42" s="73">
        <f>G30+G36</f>
        <v>1325</v>
      </c>
      <c r="H42" s="51">
        <f t="shared" ref="G42:H44" si="2">H30+H36</f>
        <v>3326</v>
      </c>
      <c r="I42" s="51">
        <f>SUM(G42:H42)</f>
        <v>4651</v>
      </c>
      <c r="J42" s="52">
        <f>J6+J12+J18+J24+J36</f>
        <v>100</v>
      </c>
      <c r="K42" s="56"/>
      <c r="Q42" s="57"/>
    </row>
    <row r="43" spans="1:17" ht="15" customHeight="1" x14ac:dyDescent="0.25">
      <c r="A43" s="262"/>
      <c r="B43" s="235" t="s">
        <v>26</v>
      </c>
      <c r="C43" s="74">
        <f t="shared" si="1"/>
        <v>134</v>
      </c>
      <c r="D43" s="32">
        <f t="shared" si="1"/>
        <v>290</v>
      </c>
      <c r="E43" s="32">
        <f>SUM(C43:D43)</f>
        <v>424</v>
      </c>
      <c r="F43" s="33">
        <f>F31+F37</f>
        <v>100</v>
      </c>
      <c r="G43" s="74">
        <f t="shared" si="2"/>
        <v>1514</v>
      </c>
      <c r="H43" s="32">
        <f t="shared" si="2"/>
        <v>3735</v>
      </c>
      <c r="I43" s="32">
        <f>SUM(G43:H43)</f>
        <v>5249</v>
      </c>
      <c r="J43" s="33">
        <f>J7+J13+J19+J25+J37</f>
        <v>100</v>
      </c>
      <c r="K43" s="56"/>
      <c r="Q43" s="57"/>
    </row>
    <row r="44" spans="1:17" ht="15" customHeight="1" x14ac:dyDescent="0.25">
      <c r="A44" s="262"/>
      <c r="B44" s="235">
        <v>2023</v>
      </c>
      <c r="C44" s="74">
        <f t="shared" si="1"/>
        <v>163</v>
      </c>
      <c r="D44" s="32">
        <f t="shared" si="1"/>
        <v>254</v>
      </c>
      <c r="E44" s="32">
        <f>SUM(C44:D44)</f>
        <v>417</v>
      </c>
      <c r="F44" s="33">
        <f>F32+F38</f>
        <v>100</v>
      </c>
      <c r="G44" s="74">
        <f t="shared" si="2"/>
        <v>1229</v>
      </c>
      <c r="H44" s="32">
        <f t="shared" si="2"/>
        <v>4037</v>
      </c>
      <c r="I44" s="237">
        <f>SUM(G44:H44)</f>
        <v>5266</v>
      </c>
      <c r="J44" s="33">
        <f>J32+J38</f>
        <v>100.00000000000001</v>
      </c>
      <c r="K44" s="56"/>
      <c r="Q44" s="57"/>
    </row>
    <row r="45" spans="1:17" ht="15" customHeight="1" x14ac:dyDescent="0.25">
      <c r="A45" s="262"/>
      <c r="B45" s="235" t="s">
        <v>30</v>
      </c>
      <c r="C45" s="35">
        <f>C42/C43*100</f>
        <v>123.13432835820895</v>
      </c>
      <c r="D45" s="34">
        <f>D42/D43*100</f>
        <v>114.82758620689654</v>
      </c>
      <c r="E45" s="34">
        <f>E42/E43*100</f>
        <v>117.45283018867924</v>
      </c>
      <c r="F45" s="33"/>
      <c r="G45" s="35">
        <f>G42/G43*100</f>
        <v>87.516512549537651</v>
      </c>
      <c r="H45" s="34">
        <f>H42/H43*100</f>
        <v>89.049531459170012</v>
      </c>
      <c r="I45" s="34">
        <f>I42/I43*100</f>
        <v>88.6073537816727</v>
      </c>
      <c r="J45" s="33"/>
      <c r="K45" s="56"/>
      <c r="Q45" s="57"/>
    </row>
    <row r="46" spans="1:17" ht="15" customHeight="1" x14ac:dyDescent="0.25">
      <c r="A46" s="262"/>
      <c r="B46" s="235" t="s">
        <v>31</v>
      </c>
      <c r="C46" s="35">
        <f>C42/C44*100</f>
        <v>101.22699386503066</v>
      </c>
      <c r="D46" s="34">
        <f>D42/D44*100</f>
        <v>131.10236220472439</v>
      </c>
      <c r="E46" s="34">
        <f>E42/E44*100</f>
        <v>119.42446043165467</v>
      </c>
      <c r="F46" s="33"/>
      <c r="G46" s="35">
        <f>G42/G44*100</f>
        <v>107.81122864117168</v>
      </c>
      <c r="H46" s="34">
        <f>H42/H44*100</f>
        <v>82.387911815704726</v>
      </c>
      <c r="I46" s="34">
        <f>I42/I44*100</f>
        <v>88.321306494492973</v>
      </c>
      <c r="J46" s="33"/>
      <c r="K46" s="56"/>
      <c r="Q46" s="57"/>
    </row>
    <row r="47" spans="1:17" ht="15" customHeight="1" thickBot="1" x14ac:dyDescent="0.3">
      <c r="A47" s="263"/>
      <c r="B47" s="236" t="s">
        <v>7</v>
      </c>
      <c r="C47" s="38">
        <f>C42/E42*100</f>
        <v>33.132530120481931</v>
      </c>
      <c r="D47" s="36">
        <f>D42/E42*100</f>
        <v>66.867469879518069</v>
      </c>
      <c r="E47" s="36">
        <f>SUM(C47:D47)</f>
        <v>100</v>
      </c>
      <c r="F47" s="37"/>
      <c r="G47" s="38">
        <f>G42/I42*100</f>
        <v>28.488497097398408</v>
      </c>
      <c r="H47" s="36">
        <f>H42/I42*100</f>
        <v>71.511502902601592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  <mergeCell ref="A4:B5"/>
    <mergeCell ref="C4:F4"/>
    <mergeCell ref="G4:J4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Normal="100" zoomScaleSheetLayoutView="80" zoomScalePageLayoutView="60" workbookViewId="0">
      <selection activeCell="R19" sqref="R19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107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22</v>
      </c>
      <c r="B4" s="274" t="s">
        <v>29</v>
      </c>
      <c r="C4" s="274"/>
      <c r="D4" s="274"/>
      <c r="E4" s="275" t="s">
        <v>26</v>
      </c>
      <c r="F4" s="274"/>
      <c r="G4" s="276"/>
      <c r="H4" s="274" t="s">
        <v>23</v>
      </c>
      <c r="I4" s="274"/>
      <c r="J4" s="274"/>
      <c r="K4" s="277" t="s">
        <v>30</v>
      </c>
      <c r="L4" s="278"/>
      <c r="M4" s="274" t="s">
        <v>31</v>
      </c>
      <c r="N4" s="274"/>
      <c r="O4" s="279" t="s">
        <v>27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14</v>
      </c>
      <c r="C5" s="18" t="s">
        <v>15</v>
      </c>
      <c r="D5" s="126" t="s">
        <v>16</v>
      </c>
      <c r="E5" s="19" t="s">
        <v>14</v>
      </c>
      <c r="F5" s="18" t="s">
        <v>15</v>
      </c>
      <c r="G5" s="20" t="s">
        <v>16</v>
      </c>
      <c r="H5" s="17" t="s">
        <v>14</v>
      </c>
      <c r="I5" s="18" t="s">
        <v>15</v>
      </c>
      <c r="J5" s="126" t="s">
        <v>16</v>
      </c>
      <c r="K5" s="19" t="s">
        <v>14</v>
      </c>
      <c r="L5" s="21" t="s">
        <v>15</v>
      </c>
      <c r="M5" s="17" t="s">
        <v>14</v>
      </c>
      <c r="N5" s="120" t="s">
        <v>15</v>
      </c>
      <c r="O5" s="19" t="s">
        <v>14</v>
      </c>
      <c r="P5" s="21" t="s">
        <v>15</v>
      </c>
      <c r="Q5" t="str">
        <f t="shared" ref="Q5:Q14" si="0">A6</f>
        <v>Hrvatska</v>
      </c>
      <c r="R5" s="101">
        <f>D6</f>
        <v>36.594911937377688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32</v>
      </c>
      <c r="B6" s="122">
        <v>154</v>
      </c>
      <c r="C6" s="123">
        <v>1122</v>
      </c>
      <c r="D6" s="127">
        <f t="shared" ref="D6:D37" si="1">IF($C$83&lt;&gt;0,C6/$C$83*100,0)</f>
        <v>36.594911937377688</v>
      </c>
      <c r="E6" s="124">
        <v>117</v>
      </c>
      <c r="F6" s="123">
        <v>1068</v>
      </c>
      <c r="G6" s="125">
        <f t="shared" ref="G6:G37" si="2">IF($F$83&lt;&gt;0,F6/$F$83*100,0)</f>
        <v>28.253968253968253</v>
      </c>
      <c r="H6" s="122">
        <v>161</v>
      </c>
      <c r="I6" s="123">
        <v>1225</v>
      </c>
      <c r="J6" s="127">
        <f t="shared" ref="J6:J37" si="3">IF($I$83&lt;&gt;0,I6/$I$83*100,0)</f>
        <v>28.715424285044538</v>
      </c>
      <c r="K6" s="132">
        <f t="shared" ref="K6:K37" si="4">IF(OR(B6&lt;&gt;0)*(E6&lt;&gt;0),B6/E6*100," ")</f>
        <v>131.62393162393161</v>
      </c>
      <c r="L6" s="133">
        <f t="shared" ref="L6:L37" si="5">IF(OR(C6&lt;&gt;0)*(F6&lt;&gt;0),C6/F6*100," ")</f>
        <v>105.0561797752809</v>
      </c>
      <c r="M6" s="189">
        <f t="shared" ref="M6:M37" si="6">IF(OR(B6&lt;&gt;0)*(H6&lt;&gt;0),B6/H6*100," ")</f>
        <v>95.652173913043484</v>
      </c>
      <c r="N6" s="190">
        <f t="shared" ref="N6:N37" si="7">IF(OR(C6&lt;&gt;0)*(I6&lt;&gt;0),C6/I6*100," ")</f>
        <v>91.591836734693871</v>
      </c>
      <c r="O6" s="131">
        <f>IF(OR(E6&lt;&gt;0)*(H6&lt;&gt;0),E6/H6*100," ")</f>
        <v>72.67080745341616</v>
      </c>
      <c r="P6" s="133">
        <f>IF(OR(F6&lt;&gt;0)*(I6&lt;&gt;0),F6/I6*100," ")</f>
        <v>87.183673469387756</v>
      </c>
      <c r="Q6" t="str">
        <f t="shared" si="0"/>
        <v>Slovenija</v>
      </c>
      <c r="R6" s="101">
        <f t="shared" ref="R6:R14" si="8">D7</f>
        <v>9.8825831702544029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33</v>
      </c>
      <c r="B7" s="108">
        <v>66</v>
      </c>
      <c r="C7" s="109">
        <v>303</v>
      </c>
      <c r="D7" s="128">
        <f t="shared" si="1"/>
        <v>9.8825831702544029</v>
      </c>
      <c r="E7" s="112">
        <v>65</v>
      </c>
      <c r="F7" s="109">
        <v>192</v>
      </c>
      <c r="G7" s="39">
        <f t="shared" si="2"/>
        <v>5.0793650793650791</v>
      </c>
      <c r="H7" s="108">
        <v>29</v>
      </c>
      <c r="I7" s="109">
        <v>161</v>
      </c>
      <c r="J7" s="127">
        <f t="shared" si="3"/>
        <v>3.7740271917487105</v>
      </c>
      <c r="K7" s="132">
        <f t="shared" si="4"/>
        <v>101.53846153846153</v>
      </c>
      <c r="L7" s="133">
        <f t="shared" si="5"/>
        <v>157.8125</v>
      </c>
      <c r="M7" s="40">
        <f t="shared" si="6"/>
        <v>227.58620689655174</v>
      </c>
      <c r="N7" s="41">
        <f t="shared" si="7"/>
        <v>188.19875776397515</v>
      </c>
      <c r="O7" s="131">
        <f t="shared" ref="O7:O38" si="9">IF(OR(E7&lt;&gt;0)*(H7&lt;&gt;0),E7/H7*100," ")</f>
        <v>224.13793103448273</v>
      </c>
      <c r="P7" s="133">
        <f t="shared" ref="P7:P70" si="10">IF(OR(F7&lt;&gt;0)*(I7&lt;&gt;0),F7/I7*100," ")</f>
        <v>119.25465838509317</v>
      </c>
      <c r="Q7" t="str">
        <f t="shared" si="0"/>
        <v>Italija</v>
      </c>
      <c r="R7" s="101">
        <f t="shared" si="8"/>
        <v>9.1650358773646445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35</v>
      </c>
      <c r="B8" s="108">
        <v>62</v>
      </c>
      <c r="C8" s="109">
        <v>281</v>
      </c>
      <c r="D8" s="128">
        <f t="shared" si="1"/>
        <v>9.1650358773646445</v>
      </c>
      <c r="E8" s="112">
        <v>11</v>
      </c>
      <c r="F8" s="109">
        <v>28</v>
      </c>
      <c r="G8" s="39">
        <f t="shared" si="2"/>
        <v>0.74074074074074081</v>
      </c>
      <c r="H8" s="108">
        <v>21</v>
      </c>
      <c r="I8" s="109">
        <v>53</v>
      </c>
      <c r="J8" s="127">
        <f t="shared" si="3"/>
        <v>1.2423816221284576</v>
      </c>
      <c r="K8" s="132">
        <f t="shared" si="4"/>
        <v>563.63636363636363</v>
      </c>
      <c r="L8" s="133">
        <f t="shared" si="5"/>
        <v>1003.5714285714287</v>
      </c>
      <c r="M8" s="40">
        <f t="shared" si="6"/>
        <v>295.23809523809524</v>
      </c>
      <c r="N8" s="41">
        <f t="shared" si="7"/>
        <v>530.18867924528297</v>
      </c>
      <c r="O8" s="131">
        <f t="shared" si="9"/>
        <v>52.380952380952387</v>
      </c>
      <c r="P8" s="133">
        <f t="shared" si="10"/>
        <v>52.830188679245282</v>
      </c>
      <c r="Q8" t="str">
        <f t="shared" si="0"/>
        <v>Ukrajina</v>
      </c>
      <c r="R8" s="101">
        <f t="shared" si="8"/>
        <v>8.4801043705153294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39</v>
      </c>
      <c r="B9" s="108">
        <v>30</v>
      </c>
      <c r="C9" s="109">
        <v>260</v>
      </c>
      <c r="D9" s="128">
        <f t="shared" si="1"/>
        <v>8.4801043705153294</v>
      </c>
      <c r="E9" s="112">
        <v>0</v>
      </c>
      <c r="F9" s="109">
        <v>0</v>
      </c>
      <c r="G9" s="39">
        <f t="shared" si="2"/>
        <v>0</v>
      </c>
      <c r="H9" s="108">
        <v>43</v>
      </c>
      <c r="I9" s="109">
        <v>698</v>
      </c>
      <c r="J9" s="127">
        <f t="shared" si="3"/>
        <v>16.361931551804972</v>
      </c>
      <c r="K9" s="132" t="str">
        <f t="shared" si="4"/>
        <v xml:space="preserve"> </v>
      </c>
      <c r="L9" s="133" t="str">
        <f t="shared" si="5"/>
        <v xml:space="preserve"> </v>
      </c>
      <c r="M9" s="40">
        <f t="shared" si="6"/>
        <v>69.767441860465112</v>
      </c>
      <c r="N9" s="41">
        <f t="shared" si="7"/>
        <v>37.249283667621775</v>
      </c>
      <c r="O9" s="131" t="str">
        <f t="shared" si="9"/>
        <v xml:space="preserve"> </v>
      </c>
      <c r="P9" s="133" t="str">
        <f t="shared" si="10"/>
        <v xml:space="preserve"> </v>
      </c>
      <c r="Q9" t="str">
        <f t="shared" si="0"/>
        <v>Austrija</v>
      </c>
      <c r="R9" s="101">
        <f t="shared" si="8"/>
        <v>5.5120678408349635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34</v>
      </c>
      <c r="B10" s="108">
        <v>10</v>
      </c>
      <c r="C10" s="109">
        <v>169</v>
      </c>
      <c r="D10" s="128">
        <f t="shared" si="1"/>
        <v>5.5120678408349635</v>
      </c>
      <c r="E10" s="112">
        <v>16</v>
      </c>
      <c r="F10" s="109">
        <v>102</v>
      </c>
      <c r="G10" s="39">
        <f t="shared" si="2"/>
        <v>2.6984126984126986</v>
      </c>
      <c r="H10" s="108">
        <v>6</v>
      </c>
      <c r="I10" s="109">
        <v>214</v>
      </c>
      <c r="J10" s="127">
        <f t="shared" si="3"/>
        <v>5.0164088138771685</v>
      </c>
      <c r="K10" s="132">
        <f t="shared" si="4"/>
        <v>62.5</v>
      </c>
      <c r="L10" s="133">
        <f t="shared" si="5"/>
        <v>165.68627450980392</v>
      </c>
      <c r="M10" s="40">
        <f t="shared" si="6"/>
        <v>166.66666666666669</v>
      </c>
      <c r="N10" s="41">
        <f t="shared" si="7"/>
        <v>78.971962616822438</v>
      </c>
      <c r="O10" s="131">
        <f t="shared" si="9"/>
        <v>266.66666666666663</v>
      </c>
      <c r="P10" s="133">
        <f t="shared" si="10"/>
        <v>47.663551401869157</v>
      </c>
      <c r="Q10" t="str">
        <f t="shared" si="0"/>
        <v>Srbija</v>
      </c>
      <c r="R10" s="101">
        <f t="shared" si="8"/>
        <v>5.1532941943900843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43</v>
      </c>
      <c r="B11" s="116">
        <v>19</v>
      </c>
      <c r="C11" s="117">
        <v>158</v>
      </c>
      <c r="D11" s="129">
        <f t="shared" si="1"/>
        <v>5.1532941943900843</v>
      </c>
      <c r="E11" s="118">
        <v>2</v>
      </c>
      <c r="F11" s="117">
        <v>83</v>
      </c>
      <c r="G11" s="119">
        <f t="shared" si="2"/>
        <v>2.1957671957671958</v>
      </c>
      <c r="H11" s="116">
        <v>16</v>
      </c>
      <c r="I11" s="110">
        <v>256</v>
      </c>
      <c r="J11" s="152">
        <f t="shared" si="3"/>
        <v>6.0009376465072668</v>
      </c>
      <c r="K11" s="194">
        <f t="shared" si="4"/>
        <v>950</v>
      </c>
      <c r="L11" s="195">
        <f t="shared" si="5"/>
        <v>190.36144578313252</v>
      </c>
      <c r="M11" s="196">
        <f t="shared" si="6"/>
        <v>118.75</v>
      </c>
      <c r="N11" s="213">
        <f t="shared" si="7"/>
        <v>61.71875</v>
      </c>
      <c r="O11" s="214">
        <f t="shared" si="9"/>
        <v>12.5</v>
      </c>
      <c r="P11" s="195">
        <f t="shared" si="10"/>
        <v>32.421875</v>
      </c>
      <c r="Q11" t="str">
        <f t="shared" si="0"/>
        <v>Ost. azijske zemlje</v>
      </c>
      <c r="R11" s="101">
        <f t="shared" si="8"/>
        <v>4.2400521852576647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109</v>
      </c>
      <c r="B12" s="116">
        <v>4</v>
      </c>
      <c r="C12" s="117">
        <v>130</v>
      </c>
      <c r="D12" s="129">
        <f t="shared" si="1"/>
        <v>4.2400521852576647</v>
      </c>
      <c r="E12" s="118">
        <v>27</v>
      </c>
      <c r="F12" s="117">
        <v>873</v>
      </c>
      <c r="G12" s="119">
        <f t="shared" si="2"/>
        <v>23.095238095238095</v>
      </c>
      <c r="H12" s="116">
        <v>4</v>
      </c>
      <c r="I12" s="110">
        <v>433</v>
      </c>
      <c r="J12" s="152">
        <f t="shared" si="3"/>
        <v>10.150023441162681</v>
      </c>
      <c r="K12" s="194">
        <f t="shared" si="4"/>
        <v>14.814814814814813</v>
      </c>
      <c r="L12" s="195">
        <f t="shared" si="5"/>
        <v>14.891179839633448</v>
      </c>
      <c r="M12" s="196">
        <f t="shared" si="6"/>
        <v>100</v>
      </c>
      <c r="N12" s="213">
        <f t="shared" si="7"/>
        <v>30.023094688221708</v>
      </c>
      <c r="O12" s="214">
        <f t="shared" si="9"/>
        <v>675</v>
      </c>
      <c r="P12" s="195">
        <f t="shared" si="10"/>
        <v>201.61662817551962</v>
      </c>
      <c r="Q12" t="str">
        <f t="shared" si="0"/>
        <v>Njemačka</v>
      </c>
      <c r="R12" s="101">
        <f t="shared" si="8"/>
        <v>4.1422048271363341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36</v>
      </c>
      <c r="B13" s="116">
        <v>12</v>
      </c>
      <c r="C13" s="117">
        <v>127</v>
      </c>
      <c r="D13" s="129">
        <f t="shared" si="1"/>
        <v>4.1422048271363341</v>
      </c>
      <c r="E13" s="118">
        <v>13</v>
      </c>
      <c r="F13" s="117">
        <v>65</v>
      </c>
      <c r="G13" s="119">
        <f t="shared" si="2"/>
        <v>1.7195767195767195</v>
      </c>
      <c r="H13" s="116">
        <v>17</v>
      </c>
      <c r="I13" s="110">
        <v>353</v>
      </c>
      <c r="J13" s="152">
        <f t="shared" si="3"/>
        <v>8.2747304266291604</v>
      </c>
      <c r="K13" s="194">
        <f t="shared" si="4"/>
        <v>92.307692307692307</v>
      </c>
      <c r="L13" s="195">
        <f t="shared" si="5"/>
        <v>195.38461538461539</v>
      </c>
      <c r="M13" s="196">
        <f t="shared" si="6"/>
        <v>70.588235294117652</v>
      </c>
      <c r="N13" s="213">
        <f t="shared" si="7"/>
        <v>35.977337110481585</v>
      </c>
      <c r="O13" s="214">
        <f t="shared" si="9"/>
        <v>76.470588235294116</v>
      </c>
      <c r="P13" s="195">
        <f t="shared" si="10"/>
        <v>18.413597733711047</v>
      </c>
      <c r="Q13" t="str">
        <f t="shared" si="0"/>
        <v>Španjolska</v>
      </c>
      <c r="R13" s="101">
        <f t="shared" si="8"/>
        <v>2.6092628832354858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37</v>
      </c>
      <c r="B14" s="116">
        <v>6</v>
      </c>
      <c r="C14" s="117">
        <v>80</v>
      </c>
      <c r="D14" s="129">
        <f t="shared" si="1"/>
        <v>2.6092628832354858</v>
      </c>
      <c r="E14" s="118">
        <v>0</v>
      </c>
      <c r="F14" s="117">
        <v>0</v>
      </c>
      <c r="G14" s="119">
        <f t="shared" si="2"/>
        <v>0</v>
      </c>
      <c r="H14" s="116">
        <v>0</v>
      </c>
      <c r="I14" s="110">
        <v>0</v>
      </c>
      <c r="J14" s="152">
        <f t="shared" si="3"/>
        <v>0</v>
      </c>
      <c r="K14" s="194" t="str">
        <f t="shared" si="4"/>
        <v xml:space="preserve"> </v>
      </c>
      <c r="L14" s="195" t="str">
        <f t="shared" si="5"/>
        <v xml:space="preserve"> </v>
      </c>
      <c r="M14" s="196" t="str">
        <f t="shared" si="6"/>
        <v xml:space="preserve"> </v>
      </c>
      <c r="N14" s="213" t="str">
        <f t="shared" si="7"/>
        <v xml:space="preserve"> </v>
      </c>
      <c r="O14" s="214" t="str">
        <f t="shared" si="9"/>
        <v xml:space="preserve"> </v>
      </c>
      <c r="P14" s="195" t="str">
        <f t="shared" si="10"/>
        <v xml:space="preserve"> </v>
      </c>
      <c r="Q14" t="str">
        <f t="shared" si="0"/>
        <v>Indija</v>
      </c>
      <c r="R14" s="101">
        <f t="shared" si="8"/>
        <v>2.2831050228310499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41</v>
      </c>
      <c r="B15" s="116">
        <v>4</v>
      </c>
      <c r="C15" s="117">
        <v>70</v>
      </c>
      <c r="D15" s="129">
        <f t="shared" si="1"/>
        <v>2.2831050228310499</v>
      </c>
      <c r="E15" s="118">
        <v>0</v>
      </c>
      <c r="F15" s="117">
        <v>24</v>
      </c>
      <c r="G15" s="119">
        <f t="shared" si="2"/>
        <v>0.63492063492063489</v>
      </c>
      <c r="H15" s="116">
        <v>7</v>
      </c>
      <c r="I15" s="110">
        <v>256</v>
      </c>
      <c r="J15" s="152">
        <f t="shared" si="3"/>
        <v>6.0009376465072668</v>
      </c>
      <c r="K15" s="194" t="str">
        <f t="shared" si="4"/>
        <v xml:space="preserve"> </v>
      </c>
      <c r="L15" s="195">
        <f t="shared" si="5"/>
        <v>291.66666666666663</v>
      </c>
      <c r="M15" s="196">
        <f t="shared" si="6"/>
        <v>57.142857142857139</v>
      </c>
      <c r="N15" s="213">
        <f t="shared" si="7"/>
        <v>27.34375</v>
      </c>
      <c r="O15" s="214" t="str">
        <f t="shared" si="9"/>
        <v xml:space="preserve"> </v>
      </c>
      <c r="P15" s="195">
        <f t="shared" si="10"/>
        <v>9.375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42</v>
      </c>
      <c r="B16" s="79">
        <v>12</v>
      </c>
      <c r="C16" s="5">
        <v>64</v>
      </c>
      <c r="D16" s="130">
        <f t="shared" si="1"/>
        <v>2.0874103065883887</v>
      </c>
      <c r="E16" s="80">
        <v>6</v>
      </c>
      <c r="F16" s="5">
        <v>124</v>
      </c>
      <c r="G16" s="94">
        <f t="shared" si="2"/>
        <v>3.28042328042328</v>
      </c>
      <c r="H16" s="79">
        <v>23</v>
      </c>
      <c r="I16" s="5">
        <v>410</v>
      </c>
      <c r="J16" s="153">
        <f t="shared" si="3"/>
        <v>9.6108766994842938</v>
      </c>
      <c r="K16" s="193">
        <f t="shared" si="4"/>
        <v>200</v>
      </c>
      <c r="L16" s="197">
        <f t="shared" si="5"/>
        <v>51.612903225806448</v>
      </c>
      <c r="M16" s="95">
        <f t="shared" si="6"/>
        <v>52.173913043478258</v>
      </c>
      <c r="N16" s="96">
        <f t="shared" si="7"/>
        <v>15.609756097560975</v>
      </c>
      <c r="O16" s="198">
        <f t="shared" si="9"/>
        <v>26.086956521739129</v>
      </c>
      <c r="P16" s="197">
        <f t="shared" si="10"/>
        <v>30.243902439024389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38</v>
      </c>
      <c r="B17" s="79">
        <v>2</v>
      </c>
      <c r="C17" s="5">
        <v>64</v>
      </c>
      <c r="D17" s="130">
        <f t="shared" si="1"/>
        <v>2.0874103065883887</v>
      </c>
      <c r="E17" s="80">
        <v>0</v>
      </c>
      <c r="F17" s="5">
        <v>0</v>
      </c>
      <c r="G17" s="94">
        <f t="shared" si="2"/>
        <v>0</v>
      </c>
      <c r="H17" s="79">
        <v>0</v>
      </c>
      <c r="I17" s="5">
        <v>0</v>
      </c>
      <c r="J17" s="153">
        <f t="shared" si="3"/>
        <v>0</v>
      </c>
      <c r="K17" s="193" t="str">
        <f t="shared" si="4"/>
        <v xml:space="preserve"> </v>
      </c>
      <c r="L17" s="197" t="str">
        <f t="shared" si="5"/>
        <v xml:space="preserve"> </v>
      </c>
      <c r="M17" s="95" t="str">
        <f t="shared" si="6"/>
        <v xml:space="preserve"> </v>
      </c>
      <c r="N17" s="96" t="str">
        <f t="shared" si="7"/>
        <v xml:space="preserve"> </v>
      </c>
      <c r="O17" s="198" t="str">
        <f t="shared" si="9"/>
        <v xml:space="preserve"> </v>
      </c>
      <c r="P17" s="197" t="str">
        <f t="shared" si="10"/>
        <v xml:space="preserve"> 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100</v>
      </c>
      <c r="B18" s="79">
        <v>4</v>
      </c>
      <c r="C18" s="5">
        <v>48</v>
      </c>
      <c r="D18" s="130">
        <f t="shared" si="1"/>
        <v>1.5655577299412915</v>
      </c>
      <c r="E18" s="80">
        <v>2</v>
      </c>
      <c r="F18" s="5">
        <v>6</v>
      </c>
      <c r="G18" s="94">
        <f t="shared" si="2"/>
        <v>0.15873015873015872</v>
      </c>
      <c r="H18" s="79">
        <v>0</v>
      </c>
      <c r="I18" s="5">
        <v>0</v>
      </c>
      <c r="J18" s="153">
        <f t="shared" si="3"/>
        <v>0</v>
      </c>
      <c r="K18" s="193">
        <f t="shared" si="4"/>
        <v>200</v>
      </c>
      <c r="L18" s="197">
        <f t="shared" si="5"/>
        <v>800</v>
      </c>
      <c r="M18" s="95" t="str">
        <f t="shared" si="6"/>
        <v xml:space="preserve"> </v>
      </c>
      <c r="N18" s="96" t="str">
        <f t="shared" si="7"/>
        <v xml:space="preserve"> </v>
      </c>
      <c r="O18" s="198" t="str">
        <f t="shared" si="9"/>
        <v xml:space="preserve"> </v>
      </c>
      <c r="P18" s="197" t="str">
        <f t="shared" si="10"/>
        <v xml:space="preserve"> 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44</v>
      </c>
      <c r="B19" s="141">
        <v>1</v>
      </c>
      <c r="C19" s="111">
        <v>48</v>
      </c>
      <c r="D19" s="130">
        <f t="shared" si="1"/>
        <v>1.5655577299412915</v>
      </c>
      <c r="E19" s="80">
        <v>0</v>
      </c>
      <c r="F19" s="5">
        <v>0</v>
      </c>
      <c r="G19" s="94">
        <f t="shared" si="2"/>
        <v>0</v>
      </c>
      <c r="H19" s="79">
        <v>0</v>
      </c>
      <c r="I19" s="5">
        <v>0</v>
      </c>
      <c r="J19" s="153">
        <f t="shared" si="3"/>
        <v>0</v>
      </c>
      <c r="K19" s="193" t="str">
        <f t="shared" si="4"/>
        <v xml:space="preserve"> </v>
      </c>
      <c r="L19" s="197" t="str">
        <f t="shared" si="5"/>
        <v xml:space="preserve"> </v>
      </c>
      <c r="M19" s="95" t="str">
        <f t="shared" si="6"/>
        <v xml:space="preserve"> </v>
      </c>
      <c r="N19" s="96" t="str">
        <f t="shared" si="7"/>
        <v xml:space="preserve"> </v>
      </c>
      <c r="O19" s="198" t="str">
        <f t="shared" si="9"/>
        <v xml:space="preserve"> </v>
      </c>
      <c r="P19" s="197" t="str">
        <f t="shared" si="10"/>
        <v xml:space="preserve"> 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40</v>
      </c>
      <c r="B20" s="141">
        <v>6</v>
      </c>
      <c r="C20" s="111">
        <v>38</v>
      </c>
      <c r="D20" s="130">
        <f t="shared" si="1"/>
        <v>1.2393998695368558</v>
      </c>
      <c r="E20" s="80">
        <v>30</v>
      </c>
      <c r="F20" s="5">
        <v>166</v>
      </c>
      <c r="G20" s="94">
        <f t="shared" si="2"/>
        <v>4.3915343915343916</v>
      </c>
      <c r="H20" s="79">
        <v>2</v>
      </c>
      <c r="I20" s="5">
        <v>8</v>
      </c>
      <c r="J20" s="153">
        <f t="shared" si="3"/>
        <v>0.18752930145335209</v>
      </c>
      <c r="K20" s="193">
        <f t="shared" si="4"/>
        <v>20</v>
      </c>
      <c r="L20" s="197">
        <f t="shared" si="5"/>
        <v>22.891566265060241</v>
      </c>
      <c r="M20" s="95">
        <f t="shared" si="6"/>
        <v>300</v>
      </c>
      <c r="N20" s="96">
        <f t="shared" si="7"/>
        <v>475</v>
      </c>
      <c r="O20" s="198">
        <f t="shared" si="9"/>
        <v>1500</v>
      </c>
      <c r="P20" s="197">
        <f t="shared" si="10"/>
        <v>2075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83</v>
      </c>
      <c r="B21" s="79">
        <v>2</v>
      </c>
      <c r="C21" s="5">
        <v>27</v>
      </c>
      <c r="D21" s="130">
        <f t="shared" si="1"/>
        <v>0.88062622309197647</v>
      </c>
      <c r="E21" s="80">
        <v>0</v>
      </c>
      <c r="F21" s="5">
        <v>0</v>
      </c>
      <c r="G21" s="94">
        <f t="shared" si="2"/>
        <v>0</v>
      </c>
      <c r="H21" s="79">
        <v>0</v>
      </c>
      <c r="I21" s="5">
        <v>0</v>
      </c>
      <c r="J21" s="153">
        <f t="shared" si="3"/>
        <v>0</v>
      </c>
      <c r="K21" s="193" t="str">
        <f t="shared" si="4"/>
        <v xml:space="preserve"> </v>
      </c>
      <c r="L21" s="197" t="str">
        <f t="shared" si="5"/>
        <v xml:space="preserve"> </v>
      </c>
      <c r="M21" s="95" t="str">
        <f t="shared" si="6"/>
        <v xml:space="preserve"> </v>
      </c>
      <c r="N21" s="96" t="str">
        <f t="shared" si="7"/>
        <v xml:space="preserve"> </v>
      </c>
      <c r="O21" s="198" t="str">
        <f t="shared" si="9"/>
        <v xml:space="preserve"> </v>
      </c>
      <c r="P21" s="197" t="str">
        <f t="shared" si="10"/>
        <v xml:space="preserve"> 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46</v>
      </c>
      <c r="B22" s="141">
        <v>5</v>
      </c>
      <c r="C22" s="111">
        <v>20</v>
      </c>
      <c r="D22" s="130">
        <f t="shared" si="1"/>
        <v>0.65231572080887146</v>
      </c>
      <c r="E22" s="80">
        <v>2</v>
      </c>
      <c r="F22" s="5">
        <v>8</v>
      </c>
      <c r="G22" s="94">
        <f t="shared" si="2"/>
        <v>0.21164021164021166</v>
      </c>
      <c r="H22" s="79">
        <v>7</v>
      </c>
      <c r="I22" s="5">
        <v>12</v>
      </c>
      <c r="J22" s="153">
        <f t="shared" si="3"/>
        <v>0.28129395218002812</v>
      </c>
      <c r="K22" s="193">
        <f t="shared" si="4"/>
        <v>250</v>
      </c>
      <c r="L22" s="197">
        <f t="shared" si="5"/>
        <v>250</v>
      </c>
      <c r="M22" s="95">
        <f t="shared" si="6"/>
        <v>71.428571428571431</v>
      </c>
      <c r="N22" s="96">
        <f t="shared" si="7"/>
        <v>166.66666666666669</v>
      </c>
      <c r="O22" s="198">
        <f t="shared" si="9"/>
        <v>28.571428571428569</v>
      </c>
      <c r="P22" s="197">
        <f t="shared" si="10"/>
        <v>66.666666666666657</v>
      </c>
      <c r="Q22" s="106"/>
      <c r="R22" s="199"/>
      <c r="S22" s="199"/>
      <c r="T22" s="199"/>
      <c r="U22" s="199"/>
      <c r="V22" s="199"/>
      <c r="W22" s="199"/>
      <c r="X22" s="199"/>
      <c r="Y22" s="199"/>
      <c r="Z22" s="199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45</v>
      </c>
      <c r="B23" s="141">
        <v>2</v>
      </c>
      <c r="C23" s="111">
        <v>12</v>
      </c>
      <c r="D23" s="130">
        <f t="shared" si="1"/>
        <v>0.39138943248532287</v>
      </c>
      <c r="E23" s="80">
        <v>3</v>
      </c>
      <c r="F23" s="5">
        <v>65</v>
      </c>
      <c r="G23" s="94">
        <f t="shared" si="2"/>
        <v>1.7195767195767195</v>
      </c>
      <c r="H23" s="79">
        <v>0</v>
      </c>
      <c r="I23" s="5">
        <v>0</v>
      </c>
      <c r="J23" s="153">
        <f t="shared" si="3"/>
        <v>0</v>
      </c>
      <c r="K23" s="193">
        <f t="shared" si="4"/>
        <v>66.666666666666657</v>
      </c>
      <c r="L23" s="197">
        <f t="shared" si="5"/>
        <v>18.461538461538463</v>
      </c>
      <c r="M23" s="95" t="str">
        <f t="shared" si="6"/>
        <v xml:space="preserve"> </v>
      </c>
      <c r="N23" s="96" t="str">
        <f t="shared" si="7"/>
        <v xml:space="preserve"> </v>
      </c>
      <c r="O23" s="198" t="str">
        <f t="shared" si="9"/>
        <v xml:space="preserve"> </v>
      </c>
      <c r="P23" s="197" t="str">
        <f t="shared" si="10"/>
        <v xml:space="preserve"> </v>
      </c>
      <c r="Q23" s="106"/>
      <c r="R23" s="200"/>
      <c r="S23" s="201"/>
      <c r="T23" s="201"/>
      <c r="U23" s="202"/>
      <c r="V23" s="201"/>
      <c r="W23" s="201"/>
      <c r="X23" s="202"/>
      <c r="Y23" s="203"/>
      <c r="Z23" s="203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48</v>
      </c>
      <c r="B24" s="141">
        <v>2</v>
      </c>
      <c r="C24" s="111">
        <v>10</v>
      </c>
      <c r="D24" s="130">
        <f t="shared" si="1"/>
        <v>0.32615786040443573</v>
      </c>
      <c r="E24" s="80">
        <v>0</v>
      </c>
      <c r="F24" s="5">
        <v>0</v>
      </c>
      <c r="G24" s="94">
        <f t="shared" si="2"/>
        <v>0</v>
      </c>
      <c r="H24" s="79">
        <v>0</v>
      </c>
      <c r="I24" s="5">
        <v>0</v>
      </c>
      <c r="J24" s="153">
        <f t="shared" si="3"/>
        <v>0</v>
      </c>
      <c r="K24" s="193" t="str">
        <f t="shared" si="4"/>
        <v xml:space="preserve"> </v>
      </c>
      <c r="L24" s="197" t="str">
        <f t="shared" si="5"/>
        <v xml:space="preserve"> </v>
      </c>
      <c r="M24" s="95" t="str">
        <f t="shared" si="6"/>
        <v xml:space="preserve"> </v>
      </c>
      <c r="N24" s="96" t="str">
        <f t="shared" si="7"/>
        <v xml:space="preserve"> </v>
      </c>
      <c r="O24" s="198" t="str">
        <f t="shared" si="9"/>
        <v xml:space="preserve"> </v>
      </c>
      <c r="P24" s="197" t="str">
        <f t="shared" si="10"/>
        <v xml:space="preserve"> </v>
      </c>
      <c r="Q24" s="106"/>
      <c r="R24" s="200"/>
      <c r="S24" s="201"/>
      <c r="T24" s="201"/>
      <c r="U24" s="202"/>
      <c r="V24" s="201"/>
      <c r="W24" s="201"/>
      <c r="X24" s="202"/>
      <c r="Y24" s="203"/>
      <c r="Z24" s="203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94</v>
      </c>
      <c r="B25" s="141">
        <v>1</v>
      </c>
      <c r="C25" s="111">
        <v>8</v>
      </c>
      <c r="D25" s="130">
        <f t="shared" si="1"/>
        <v>0.26092628832354858</v>
      </c>
      <c r="E25" s="80">
        <v>0</v>
      </c>
      <c r="F25" s="5">
        <v>0</v>
      </c>
      <c r="G25" s="94">
        <f t="shared" si="2"/>
        <v>0</v>
      </c>
      <c r="H25" s="79">
        <v>0</v>
      </c>
      <c r="I25" s="5">
        <v>0</v>
      </c>
      <c r="J25" s="153">
        <f t="shared" si="3"/>
        <v>0</v>
      </c>
      <c r="K25" s="193" t="str">
        <f t="shared" si="4"/>
        <v xml:space="preserve"> </v>
      </c>
      <c r="L25" s="197" t="str">
        <f t="shared" si="5"/>
        <v xml:space="preserve"> </v>
      </c>
      <c r="M25" s="95" t="str">
        <f t="shared" si="6"/>
        <v xml:space="preserve"> </v>
      </c>
      <c r="N25" s="96" t="str">
        <f t="shared" si="7"/>
        <v xml:space="preserve"> </v>
      </c>
      <c r="O25" s="198" t="str">
        <f t="shared" si="9"/>
        <v xml:space="preserve"> </v>
      </c>
      <c r="P25" s="197" t="str">
        <f t="shared" si="10"/>
        <v xml:space="preserve"> </v>
      </c>
      <c r="Q25" s="106"/>
      <c r="R25" s="200"/>
      <c r="S25" s="201"/>
      <c r="T25" s="201"/>
      <c r="U25" s="202"/>
      <c r="V25" s="201"/>
      <c r="W25" s="201"/>
      <c r="X25" s="202"/>
      <c r="Y25" s="203"/>
      <c r="Z25" s="203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47</v>
      </c>
      <c r="B26" s="141">
        <v>2</v>
      </c>
      <c r="C26" s="111">
        <v>6</v>
      </c>
      <c r="D26" s="130">
        <f t="shared" si="1"/>
        <v>0.19569471624266144</v>
      </c>
      <c r="E26" s="80">
        <v>9</v>
      </c>
      <c r="F26" s="5">
        <v>99</v>
      </c>
      <c r="G26" s="94">
        <f t="shared" si="2"/>
        <v>2.6190476190476191</v>
      </c>
      <c r="H26" s="79">
        <v>0</v>
      </c>
      <c r="I26" s="5">
        <v>0</v>
      </c>
      <c r="J26" s="153">
        <f t="shared" si="3"/>
        <v>0</v>
      </c>
      <c r="K26" s="193">
        <f t="shared" si="4"/>
        <v>22.222222222222221</v>
      </c>
      <c r="L26" s="197">
        <f t="shared" si="5"/>
        <v>6.0606060606060606</v>
      </c>
      <c r="M26" s="95" t="str">
        <f t="shared" si="6"/>
        <v xml:space="preserve"> </v>
      </c>
      <c r="N26" s="96" t="str">
        <f t="shared" si="7"/>
        <v xml:space="preserve"> </v>
      </c>
      <c r="O26" s="198" t="str">
        <f t="shared" si="9"/>
        <v xml:space="preserve"> </v>
      </c>
      <c r="P26" s="197" t="str">
        <f t="shared" si="10"/>
        <v xml:space="preserve"> </v>
      </c>
      <c r="Q26" s="106"/>
      <c r="R26" s="200"/>
      <c r="S26" s="201"/>
      <c r="T26" s="201"/>
      <c r="U26" s="202"/>
      <c r="V26" s="201"/>
      <c r="W26" s="201"/>
      <c r="X26" s="202"/>
      <c r="Y26" s="203"/>
      <c r="Z26" s="203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93</v>
      </c>
      <c r="B27" s="141">
        <v>1</v>
      </c>
      <c r="C27" s="111">
        <v>5</v>
      </c>
      <c r="D27" s="130">
        <f t="shared" si="1"/>
        <v>0.16307893020221786</v>
      </c>
      <c r="E27" s="80">
        <v>2</v>
      </c>
      <c r="F27" s="5">
        <v>326</v>
      </c>
      <c r="G27" s="94">
        <f t="shared" si="2"/>
        <v>8.6243386243386251</v>
      </c>
      <c r="H27" s="79">
        <v>0</v>
      </c>
      <c r="I27" s="5">
        <v>0</v>
      </c>
      <c r="J27" s="153">
        <f t="shared" si="3"/>
        <v>0</v>
      </c>
      <c r="K27" s="193">
        <f t="shared" si="4"/>
        <v>50</v>
      </c>
      <c r="L27" s="197">
        <f t="shared" si="5"/>
        <v>1.5337423312883436</v>
      </c>
      <c r="M27" s="95" t="str">
        <f t="shared" si="6"/>
        <v xml:space="preserve"> </v>
      </c>
      <c r="N27" s="96" t="str">
        <f t="shared" si="7"/>
        <v xml:space="preserve"> </v>
      </c>
      <c r="O27" s="198" t="str">
        <f t="shared" si="9"/>
        <v xml:space="preserve"> </v>
      </c>
      <c r="P27" s="197" t="str">
        <f t="shared" si="10"/>
        <v xml:space="preserve"> </v>
      </c>
      <c r="Q27" s="106"/>
      <c r="R27" s="200"/>
      <c r="S27" s="201"/>
      <c r="T27" s="201"/>
      <c r="U27" s="202"/>
      <c r="V27" s="201"/>
      <c r="W27" s="201"/>
      <c r="X27" s="202"/>
      <c r="Y27" s="203"/>
      <c r="Z27" s="203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49</v>
      </c>
      <c r="B28" s="79">
        <v>0</v>
      </c>
      <c r="C28" s="5">
        <v>4</v>
      </c>
      <c r="D28" s="130">
        <f t="shared" si="1"/>
        <v>0.13046314416177429</v>
      </c>
      <c r="E28" s="80">
        <v>1</v>
      </c>
      <c r="F28" s="5">
        <v>5</v>
      </c>
      <c r="G28" s="94">
        <f t="shared" si="2"/>
        <v>0.13227513227513227</v>
      </c>
      <c r="H28" s="79">
        <v>0</v>
      </c>
      <c r="I28" s="5">
        <v>0</v>
      </c>
      <c r="J28" s="153">
        <f t="shared" si="3"/>
        <v>0</v>
      </c>
      <c r="K28" s="193" t="str">
        <f t="shared" si="4"/>
        <v xml:space="preserve"> </v>
      </c>
      <c r="L28" s="197">
        <f t="shared" si="5"/>
        <v>80</v>
      </c>
      <c r="M28" s="95" t="str">
        <f t="shared" si="6"/>
        <v xml:space="preserve"> </v>
      </c>
      <c r="N28" s="96" t="str">
        <f t="shared" si="7"/>
        <v xml:space="preserve"> </v>
      </c>
      <c r="O28" s="198" t="str">
        <f t="shared" si="9"/>
        <v xml:space="preserve"> </v>
      </c>
      <c r="P28" s="197" t="str">
        <f t="shared" si="10"/>
        <v xml:space="preserve"> </v>
      </c>
      <c r="Q28" s="106"/>
      <c r="R28" s="200"/>
      <c r="S28" s="201"/>
      <c r="T28" s="201"/>
      <c r="U28" s="202"/>
      <c r="V28" s="201"/>
      <c r="W28" s="201"/>
      <c r="X28" s="202"/>
      <c r="Y28" s="203"/>
      <c r="Z28" s="203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50</v>
      </c>
      <c r="B29" s="79">
        <v>0</v>
      </c>
      <c r="C29" s="5">
        <v>3</v>
      </c>
      <c r="D29" s="130">
        <f t="shared" si="1"/>
        <v>9.7847358121330719E-2</v>
      </c>
      <c r="E29" s="80">
        <v>0</v>
      </c>
      <c r="F29" s="5">
        <v>0</v>
      </c>
      <c r="G29" s="94">
        <f t="shared" si="2"/>
        <v>0</v>
      </c>
      <c r="H29" s="79">
        <v>0</v>
      </c>
      <c r="I29" s="5">
        <v>0</v>
      </c>
      <c r="J29" s="153">
        <f t="shared" si="3"/>
        <v>0</v>
      </c>
      <c r="K29" s="193" t="str">
        <f t="shared" si="4"/>
        <v xml:space="preserve"> </v>
      </c>
      <c r="L29" s="197" t="str">
        <f t="shared" si="5"/>
        <v xml:space="preserve"> </v>
      </c>
      <c r="M29" s="95" t="str">
        <f t="shared" si="6"/>
        <v xml:space="preserve"> </v>
      </c>
      <c r="N29" s="96" t="str">
        <f t="shared" si="7"/>
        <v xml:space="preserve"> </v>
      </c>
      <c r="O29" s="198" t="str">
        <f t="shared" si="9"/>
        <v xml:space="preserve"> </v>
      </c>
      <c r="P29" s="197" t="str">
        <f t="shared" si="10"/>
        <v xml:space="preserve"> </v>
      </c>
      <c r="Q29" s="106"/>
      <c r="R29" s="200"/>
      <c r="S29" s="201"/>
      <c r="T29" s="201"/>
      <c r="U29" s="202"/>
      <c r="V29" s="201"/>
      <c r="W29" s="201"/>
      <c r="X29" s="202"/>
      <c r="Y29" s="203"/>
      <c r="Z29" s="203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51</v>
      </c>
      <c r="B30" s="79">
        <v>0</v>
      </c>
      <c r="C30" s="5">
        <v>3</v>
      </c>
      <c r="D30" s="130">
        <f t="shared" si="1"/>
        <v>9.7847358121330719E-2</v>
      </c>
      <c r="E30" s="80">
        <v>0</v>
      </c>
      <c r="F30" s="5">
        <v>0</v>
      </c>
      <c r="G30" s="94">
        <f t="shared" si="2"/>
        <v>0</v>
      </c>
      <c r="H30" s="79">
        <v>0</v>
      </c>
      <c r="I30" s="5">
        <v>0</v>
      </c>
      <c r="J30" s="153">
        <f t="shared" si="3"/>
        <v>0</v>
      </c>
      <c r="K30" s="193" t="str">
        <f t="shared" si="4"/>
        <v xml:space="preserve"> </v>
      </c>
      <c r="L30" s="197" t="str">
        <f t="shared" si="5"/>
        <v xml:space="preserve"> </v>
      </c>
      <c r="M30" s="95" t="str">
        <f t="shared" si="6"/>
        <v xml:space="preserve"> </v>
      </c>
      <c r="N30" s="96" t="str">
        <f t="shared" si="7"/>
        <v xml:space="preserve"> </v>
      </c>
      <c r="O30" s="198" t="str">
        <f t="shared" si="9"/>
        <v xml:space="preserve"> </v>
      </c>
      <c r="P30" s="197" t="str">
        <f t="shared" si="10"/>
        <v xml:space="preserve"> </v>
      </c>
      <c r="Q30" s="106"/>
      <c r="R30" s="200"/>
      <c r="S30" s="201"/>
      <c r="T30" s="201"/>
      <c r="U30" s="202"/>
      <c r="V30" s="201"/>
      <c r="W30" s="201"/>
      <c r="X30" s="202"/>
      <c r="Y30" s="203"/>
      <c r="Z30" s="203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67</v>
      </c>
      <c r="B31" s="79">
        <v>2</v>
      </c>
      <c r="C31" s="5">
        <v>2</v>
      </c>
      <c r="D31" s="130">
        <f t="shared" si="1"/>
        <v>6.5231572080887146E-2</v>
      </c>
      <c r="E31" s="80">
        <v>0</v>
      </c>
      <c r="F31" s="5">
        <v>0</v>
      </c>
      <c r="G31" s="94">
        <f t="shared" si="2"/>
        <v>0</v>
      </c>
      <c r="H31" s="79">
        <v>2</v>
      </c>
      <c r="I31" s="5">
        <v>10</v>
      </c>
      <c r="J31" s="153">
        <f t="shared" si="3"/>
        <v>0.23441162681669012</v>
      </c>
      <c r="K31" s="193" t="str">
        <f t="shared" si="4"/>
        <v xml:space="preserve"> </v>
      </c>
      <c r="L31" s="197" t="str">
        <f t="shared" si="5"/>
        <v xml:space="preserve"> </v>
      </c>
      <c r="M31" s="95">
        <f t="shared" si="6"/>
        <v>100</v>
      </c>
      <c r="N31" s="96">
        <f t="shared" si="7"/>
        <v>20</v>
      </c>
      <c r="O31" s="198" t="str">
        <f t="shared" si="9"/>
        <v xml:space="preserve"> </v>
      </c>
      <c r="P31" s="197" t="str">
        <f t="shared" si="10"/>
        <v xml:space="preserve"> </v>
      </c>
      <c r="Q31" s="106"/>
      <c r="R31" s="200"/>
      <c r="S31" s="201"/>
      <c r="T31" s="201"/>
      <c r="U31" s="202"/>
      <c r="V31" s="201"/>
      <c r="W31" s="201"/>
      <c r="X31" s="202"/>
      <c r="Y31" s="203"/>
      <c r="Z31" s="203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52</v>
      </c>
      <c r="B32" s="79">
        <v>0</v>
      </c>
      <c r="C32" s="5">
        <v>2</v>
      </c>
      <c r="D32" s="130">
        <f t="shared" si="1"/>
        <v>6.5231572080887146E-2</v>
      </c>
      <c r="E32" s="80">
        <v>6</v>
      </c>
      <c r="F32" s="5">
        <v>14</v>
      </c>
      <c r="G32" s="94">
        <f t="shared" si="2"/>
        <v>0.37037037037037041</v>
      </c>
      <c r="H32" s="79">
        <v>0</v>
      </c>
      <c r="I32" s="5">
        <v>0</v>
      </c>
      <c r="J32" s="153">
        <f t="shared" si="3"/>
        <v>0</v>
      </c>
      <c r="K32" s="193" t="str">
        <f t="shared" si="4"/>
        <v xml:space="preserve"> </v>
      </c>
      <c r="L32" s="197">
        <f t="shared" si="5"/>
        <v>14.285714285714285</v>
      </c>
      <c r="M32" s="95" t="str">
        <f t="shared" si="6"/>
        <v xml:space="preserve"> </v>
      </c>
      <c r="N32" s="96" t="str">
        <f t="shared" si="7"/>
        <v xml:space="preserve"> </v>
      </c>
      <c r="O32" s="198" t="str">
        <f t="shared" si="9"/>
        <v xml:space="preserve"> </v>
      </c>
      <c r="P32" s="197" t="str">
        <f t="shared" si="10"/>
        <v xml:space="preserve"> </v>
      </c>
      <c r="Q32" s="106"/>
      <c r="R32" s="200"/>
      <c r="S32" s="201"/>
      <c r="T32" s="201"/>
      <c r="U32" s="202"/>
      <c r="V32" s="201"/>
      <c r="W32" s="201"/>
      <c r="X32" s="202"/>
      <c r="Y32" s="203"/>
      <c r="Z32" s="203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53</v>
      </c>
      <c r="B33" s="79">
        <v>0</v>
      </c>
      <c r="C33" s="5">
        <v>1</v>
      </c>
      <c r="D33" s="130">
        <f t="shared" si="1"/>
        <v>3.2615786040443573E-2</v>
      </c>
      <c r="E33" s="80">
        <v>0</v>
      </c>
      <c r="F33" s="5">
        <v>0</v>
      </c>
      <c r="G33" s="94">
        <f t="shared" si="2"/>
        <v>0</v>
      </c>
      <c r="H33" s="79">
        <v>0</v>
      </c>
      <c r="I33" s="5">
        <v>0</v>
      </c>
      <c r="J33" s="153">
        <f t="shared" si="3"/>
        <v>0</v>
      </c>
      <c r="K33" s="193" t="str">
        <f t="shared" si="4"/>
        <v xml:space="preserve"> </v>
      </c>
      <c r="L33" s="197" t="str">
        <f t="shared" si="5"/>
        <v xml:space="preserve"> </v>
      </c>
      <c r="M33" s="95" t="str">
        <f t="shared" si="6"/>
        <v xml:space="preserve"> </v>
      </c>
      <c r="N33" s="96" t="str">
        <f t="shared" si="7"/>
        <v xml:space="preserve"> </v>
      </c>
      <c r="O33" s="198" t="str">
        <f t="shared" si="9"/>
        <v xml:space="preserve"> </v>
      </c>
      <c r="P33" s="197" t="str">
        <f t="shared" si="10"/>
        <v xml:space="preserve"> </v>
      </c>
      <c r="Q33" s="106"/>
      <c r="R33" s="136"/>
      <c r="S33" s="204"/>
      <c r="T33" s="204"/>
      <c r="U33" s="205"/>
      <c r="V33" s="204"/>
      <c r="W33" s="204"/>
      <c r="X33" s="206"/>
      <c r="Y33" s="207"/>
      <c r="Z33" s="207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54</v>
      </c>
      <c r="B34" s="79">
        <v>0</v>
      </c>
      <c r="C34" s="5">
        <v>1</v>
      </c>
      <c r="D34" s="130">
        <f t="shared" si="1"/>
        <v>3.2615786040443573E-2</v>
      </c>
      <c r="E34" s="80">
        <v>7</v>
      </c>
      <c r="F34" s="5">
        <v>136</v>
      </c>
      <c r="G34" s="94">
        <f t="shared" si="2"/>
        <v>3.5978835978835977</v>
      </c>
      <c r="H34" s="79">
        <v>1</v>
      </c>
      <c r="I34" s="5">
        <v>37</v>
      </c>
      <c r="J34" s="153">
        <f t="shared" si="3"/>
        <v>0.86732301922175337</v>
      </c>
      <c r="K34" s="193" t="str">
        <f t="shared" si="4"/>
        <v xml:space="preserve"> </v>
      </c>
      <c r="L34" s="197">
        <f t="shared" si="5"/>
        <v>0.73529411764705876</v>
      </c>
      <c r="M34" s="95" t="str">
        <f t="shared" si="6"/>
        <v xml:space="preserve"> </v>
      </c>
      <c r="N34" s="96">
        <f t="shared" si="7"/>
        <v>2.7027027027027026</v>
      </c>
      <c r="O34" s="198">
        <f t="shared" si="9"/>
        <v>700</v>
      </c>
      <c r="P34" s="197">
        <f t="shared" si="10"/>
        <v>367.56756756756761</v>
      </c>
      <c r="Q34" s="106"/>
      <c r="R34" s="136"/>
      <c r="S34" s="208"/>
      <c r="T34" s="208"/>
      <c r="U34" s="209"/>
      <c r="V34" s="208"/>
      <c r="W34" s="208"/>
      <c r="X34" s="210"/>
      <c r="Y34" s="211"/>
      <c r="Z34" s="211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55</v>
      </c>
      <c r="B35" s="79">
        <v>0</v>
      </c>
      <c r="C35" s="5">
        <v>0</v>
      </c>
      <c r="D35" s="130">
        <f t="shared" si="1"/>
        <v>0</v>
      </c>
      <c r="E35" s="80">
        <v>10</v>
      </c>
      <c r="F35" s="5">
        <v>389</v>
      </c>
      <c r="G35" s="94">
        <f t="shared" si="2"/>
        <v>10.291005291005291</v>
      </c>
      <c r="H35" s="79">
        <v>9</v>
      </c>
      <c r="I35" s="5">
        <v>137</v>
      </c>
      <c r="J35" s="153">
        <f t="shared" si="3"/>
        <v>3.2114392873886546</v>
      </c>
      <c r="K35" s="193" t="str">
        <f t="shared" si="4"/>
        <v xml:space="preserve"> </v>
      </c>
      <c r="L35" s="197" t="str">
        <f t="shared" si="5"/>
        <v xml:space="preserve"> </v>
      </c>
      <c r="M35" s="95" t="str">
        <f t="shared" si="6"/>
        <v xml:space="preserve"> </v>
      </c>
      <c r="N35" s="96" t="str">
        <f t="shared" si="7"/>
        <v xml:space="preserve"> </v>
      </c>
      <c r="O35" s="198">
        <f t="shared" si="9"/>
        <v>111.11111111111111</v>
      </c>
      <c r="P35" s="197">
        <f t="shared" si="10"/>
        <v>283.94160583941607</v>
      </c>
      <c r="Q35" s="106"/>
      <c r="R35" s="136"/>
      <c r="S35" s="208"/>
      <c r="T35" s="208"/>
      <c r="U35" s="209"/>
      <c r="V35" s="208"/>
      <c r="W35" s="208"/>
      <c r="X35" s="210"/>
      <c r="Y35" s="211"/>
      <c r="Z35" s="211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56</v>
      </c>
      <c r="B36" s="79">
        <v>0</v>
      </c>
      <c r="C36" s="5">
        <v>0</v>
      </c>
      <c r="D36" s="130">
        <f t="shared" si="1"/>
        <v>0</v>
      </c>
      <c r="E36" s="80">
        <v>0</v>
      </c>
      <c r="F36" s="5">
        <v>0</v>
      </c>
      <c r="G36" s="94">
        <f t="shared" si="2"/>
        <v>0</v>
      </c>
      <c r="H36" s="79">
        <v>0</v>
      </c>
      <c r="I36" s="5">
        <v>0</v>
      </c>
      <c r="J36" s="153">
        <f t="shared" si="3"/>
        <v>0</v>
      </c>
      <c r="K36" s="193" t="str">
        <f t="shared" si="4"/>
        <v xml:space="preserve"> </v>
      </c>
      <c r="L36" s="197" t="str">
        <f t="shared" si="5"/>
        <v xml:space="preserve"> </v>
      </c>
      <c r="M36" s="95" t="str">
        <f t="shared" si="6"/>
        <v xml:space="preserve"> </v>
      </c>
      <c r="N36" s="96" t="str">
        <f t="shared" si="7"/>
        <v xml:space="preserve"> </v>
      </c>
      <c r="O36" s="198" t="str">
        <f t="shared" si="9"/>
        <v xml:space="preserve"> </v>
      </c>
      <c r="P36" s="197" t="str">
        <f t="shared" si="10"/>
        <v xml:space="preserve"> </v>
      </c>
      <c r="Q36" s="106"/>
      <c r="R36" s="136"/>
      <c r="S36" s="208"/>
      <c r="T36" s="208"/>
      <c r="U36" s="209"/>
      <c r="V36" s="208"/>
      <c r="W36" s="208"/>
      <c r="X36" s="210"/>
      <c r="Y36" s="211"/>
      <c r="Z36" s="211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57</v>
      </c>
      <c r="B37" s="79">
        <v>0</v>
      </c>
      <c r="C37" s="5">
        <v>0</v>
      </c>
      <c r="D37" s="130">
        <f t="shared" si="1"/>
        <v>0</v>
      </c>
      <c r="E37" s="80">
        <v>0</v>
      </c>
      <c r="F37" s="5">
        <v>0</v>
      </c>
      <c r="G37" s="94">
        <f t="shared" si="2"/>
        <v>0</v>
      </c>
      <c r="H37" s="79">
        <v>0</v>
      </c>
      <c r="I37" s="5">
        <v>0</v>
      </c>
      <c r="J37" s="153">
        <f t="shared" si="3"/>
        <v>0</v>
      </c>
      <c r="K37" s="193" t="str">
        <f t="shared" si="4"/>
        <v xml:space="preserve"> </v>
      </c>
      <c r="L37" s="197" t="str">
        <f t="shared" si="5"/>
        <v xml:space="preserve"> </v>
      </c>
      <c r="M37" s="95" t="str">
        <f t="shared" si="6"/>
        <v xml:space="preserve"> </v>
      </c>
      <c r="N37" s="96" t="str">
        <f t="shared" si="7"/>
        <v xml:space="preserve"> </v>
      </c>
      <c r="O37" s="198" t="str">
        <f t="shared" si="9"/>
        <v xml:space="preserve"> </v>
      </c>
      <c r="P37" s="197" t="str">
        <f t="shared" si="10"/>
        <v xml:space="preserve"> </v>
      </c>
      <c r="Q37" s="106"/>
      <c r="R37" s="106"/>
      <c r="S37" s="137"/>
      <c r="T37" s="137"/>
      <c r="U37" s="212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58</v>
      </c>
      <c r="B38" s="79">
        <v>0</v>
      </c>
      <c r="C38" s="5">
        <v>0</v>
      </c>
      <c r="D38" s="130">
        <f t="shared" ref="D38:D69" si="11">IF($C$83&lt;&gt;0,C38/$C$83*100,0)</f>
        <v>0</v>
      </c>
      <c r="E38" s="80">
        <v>0</v>
      </c>
      <c r="F38" s="5">
        <v>0</v>
      </c>
      <c r="G38" s="94">
        <f t="shared" ref="G38:G69" si="12">IF($F$83&lt;&gt;0,F38/$F$83*100,0)</f>
        <v>0</v>
      </c>
      <c r="H38" s="79">
        <v>0</v>
      </c>
      <c r="I38" s="5">
        <v>0</v>
      </c>
      <c r="J38" s="153">
        <f t="shared" ref="J38:J69" si="13">IF($I$83&lt;&gt;0,I38/$I$83*100,0)</f>
        <v>0</v>
      </c>
      <c r="K38" s="193" t="str">
        <f t="shared" ref="K38:K69" si="14">IF(OR(B38&lt;&gt;0)*(E38&lt;&gt;0),B38/E38*100," ")</f>
        <v xml:space="preserve"> </v>
      </c>
      <c r="L38" s="197" t="str">
        <f t="shared" ref="L38:L69" si="15">IF(OR(C38&lt;&gt;0)*(F38&lt;&gt;0),C38/F38*100," ")</f>
        <v xml:space="preserve"> </v>
      </c>
      <c r="M38" s="95" t="str">
        <f t="shared" ref="M38:M69" si="16">IF(OR(B38&lt;&gt;0)*(H38&lt;&gt;0),B38/H38*100," ")</f>
        <v xml:space="preserve"> </v>
      </c>
      <c r="N38" s="96" t="str">
        <f t="shared" ref="N38:N69" si="17">IF(OR(C38&lt;&gt;0)*(I38&lt;&gt;0),C38/I38*100," ")</f>
        <v xml:space="preserve"> </v>
      </c>
      <c r="O38" s="198" t="str">
        <f t="shared" si="9"/>
        <v xml:space="preserve"> </v>
      </c>
      <c r="P38" s="197" t="str">
        <f t="shared" si="10"/>
        <v xml:space="preserve"> 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59</v>
      </c>
      <c r="B39" s="79">
        <v>0</v>
      </c>
      <c r="C39" s="5">
        <v>0</v>
      </c>
      <c r="D39" s="130">
        <f t="shared" si="11"/>
        <v>0</v>
      </c>
      <c r="E39" s="80">
        <v>0</v>
      </c>
      <c r="F39" s="5">
        <v>0</v>
      </c>
      <c r="G39" s="94">
        <f t="shared" si="12"/>
        <v>0</v>
      </c>
      <c r="H39" s="79">
        <v>0</v>
      </c>
      <c r="I39" s="5">
        <v>0</v>
      </c>
      <c r="J39" s="153">
        <f t="shared" si="13"/>
        <v>0</v>
      </c>
      <c r="K39" s="193" t="str">
        <f t="shared" si="14"/>
        <v xml:space="preserve"> </v>
      </c>
      <c r="L39" s="197" t="str">
        <f t="shared" si="15"/>
        <v xml:space="preserve"> </v>
      </c>
      <c r="M39" s="95" t="str">
        <f t="shared" si="16"/>
        <v xml:space="preserve"> </v>
      </c>
      <c r="N39" s="96" t="str">
        <f t="shared" si="17"/>
        <v xml:space="preserve"> </v>
      </c>
      <c r="O39" s="198" t="str">
        <f t="shared" ref="O39:O70" si="18">IF(OR(E39&lt;&gt;0)*(H39&lt;&gt;0),E39/H39*100," ")</f>
        <v xml:space="preserve"> </v>
      </c>
      <c r="P39" s="197" t="str">
        <f t="shared" si="10"/>
        <v xml:space="preserve"> 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60</v>
      </c>
      <c r="B40" s="79">
        <v>0</v>
      </c>
      <c r="C40" s="5">
        <v>0</v>
      </c>
      <c r="D40" s="130">
        <f t="shared" si="11"/>
        <v>0</v>
      </c>
      <c r="E40" s="80">
        <v>1</v>
      </c>
      <c r="F40" s="5">
        <v>3</v>
      </c>
      <c r="G40" s="94">
        <f t="shared" si="12"/>
        <v>7.9365079365079361E-2</v>
      </c>
      <c r="H40" s="79">
        <v>0</v>
      </c>
      <c r="I40" s="5">
        <v>0</v>
      </c>
      <c r="J40" s="153">
        <f t="shared" si="13"/>
        <v>0</v>
      </c>
      <c r="K40" s="193" t="str">
        <f t="shared" si="14"/>
        <v xml:space="preserve"> </v>
      </c>
      <c r="L40" s="197" t="str">
        <f t="shared" si="15"/>
        <v xml:space="preserve"> </v>
      </c>
      <c r="M40" s="95" t="str">
        <f t="shared" si="16"/>
        <v xml:space="preserve"> </v>
      </c>
      <c r="N40" s="96" t="str">
        <f t="shared" si="17"/>
        <v xml:space="preserve"> </v>
      </c>
      <c r="O40" s="198" t="str">
        <f t="shared" si="18"/>
        <v xml:space="preserve"> </v>
      </c>
      <c r="P40" s="197" t="str">
        <f t="shared" si="10"/>
        <v xml:space="preserve"> 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61</v>
      </c>
      <c r="B41" s="79">
        <v>0</v>
      </c>
      <c r="C41" s="5">
        <v>0</v>
      </c>
      <c r="D41" s="130">
        <f t="shared" si="11"/>
        <v>0</v>
      </c>
      <c r="E41" s="80">
        <v>0</v>
      </c>
      <c r="F41" s="5">
        <v>0</v>
      </c>
      <c r="G41" s="94">
        <f t="shared" si="12"/>
        <v>0</v>
      </c>
      <c r="H41" s="79">
        <v>0</v>
      </c>
      <c r="I41" s="5">
        <v>0</v>
      </c>
      <c r="J41" s="153">
        <f t="shared" si="13"/>
        <v>0</v>
      </c>
      <c r="K41" s="193" t="str">
        <f t="shared" si="14"/>
        <v xml:space="preserve"> </v>
      </c>
      <c r="L41" s="197" t="str">
        <f t="shared" si="15"/>
        <v xml:space="preserve"> </v>
      </c>
      <c r="M41" s="95" t="str">
        <f t="shared" si="16"/>
        <v xml:space="preserve"> </v>
      </c>
      <c r="N41" s="96" t="str">
        <f t="shared" si="17"/>
        <v xml:space="preserve"> </v>
      </c>
      <c r="O41" s="198" t="str">
        <f t="shared" si="18"/>
        <v xml:space="preserve"> </v>
      </c>
      <c r="P41" s="197" t="str">
        <f t="shared" si="10"/>
        <v xml:space="preserve"> 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62</v>
      </c>
      <c r="B42" s="79">
        <v>0</v>
      </c>
      <c r="C42" s="5">
        <v>0</v>
      </c>
      <c r="D42" s="130">
        <f t="shared" si="11"/>
        <v>0</v>
      </c>
      <c r="E42" s="80">
        <v>0</v>
      </c>
      <c r="F42" s="5">
        <v>0</v>
      </c>
      <c r="G42" s="94">
        <f t="shared" si="12"/>
        <v>0</v>
      </c>
      <c r="H42" s="79">
        <v>1</v>
      </c>
      <c r="I42" s="5">
        <v>1</v>
      </c>
      <c r="J42" s="153">
        <f t="shared" si="13"/>
        <v>2.3441162681669011E-2</v>
      </c>
      <c r="K42" s="193" t="str">
        <f t="shared" si="14"/>
        <v xml:space="preserve"> </v>
      </c>
      <c r="L42" s="197" t="str">
        <f t="shared" si="15"/>
        <v xml:space="preserve"> </v>
      </c>
      <c r="M42" s="95" t="str">
        <f t="shared" si="16"/>
        <v xml:space="preserve"> </v>
      </c>
      <c r="N42" s="96" t="str">
        <f t="shared" si="17"/>
        <v xml:space="preserve"> </v>
      </c>
      <c r="O42" s="198" t="str">
        <f t="shared" si="18"/>
        <v xml:space="preserve"> </v>
      </c>
      <c r="P42" s="197" t="str">
        <f t="shared" si="10"/>
        <v xml:space="preserve"> 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63</v>
      </c>
      <c r="B43" s="79">
        <v>0</v>
      </c>
      <c r="C43" s="5">
        <v>0</v>
      </c>
      <c r="D43" s="130">
        <f t="shared" si="11"/>
        <v>0</v>
      </c>
      <c r="E43" s="80">
        <v>0</v>
      </c>
      <c r="F43" s="5">
        <v>0</v>
      </c>
      <c r="G43" s="94">
        <f t="shared" si="12"/>
        <v>0</v>
      </c>
      <c r="H43" s="79">
        <v>0</v>
      </c>
      <c r="I43" s="5">
        <v>0</v>
      </c>
      <c r="J43" s="153">
        <f t="shared" si="13"/>
        <v>0</v>
      </c>
      <c r="K43" s="193" t="str">
        <f t="shared" si="14"/>
        <v xml:space="preserve"> </v>
      </c>
      <c r="L43" s="197" t="str">
        <f t="shared" si="15"/>
        <v xml:space="preserve"> </v>
      </c>
      <c r="M43" s="95" t="str">
        <f t="shared" si="16"/>
        <v xml:space="preserve"> </v>
      </c>
      <c r="N43" s="96" t="str">
        <f t="shared" si="17"/>
        <v xml:space="preserve"> </v>
      </c>
      <c r="O43" s="198" t="str">
        <f t="shared" si="18"/>
        <v xml:space="preserve"> </v>
      </c>
      <c r="P43" s="197" t="str">
        <f t="shared" si="10"/>
        <v xml:space="preserve"> </v>
      </c>
      <c r="Q43" s="106"/>
      <c r="R43" s="106"/>
      <c r="S43" s="192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64</v>
      </c>
      <c r="B44" s="79">
        <v>0</v>
      </c>
      <c r="C44" s="5">
        <v>0</v>
      </c>
      <c r="D44" s="130">
        <f t="shared" si="11"/>
        <v>0</v>
      </c>
      <c r="E44" s="80">
        <v>0</v>
      </c>
      <c r="F44" s="5">
        <v>0</v>
      </c>
      <c r="G44" s="94">
        <f t="shared" si="12"/>
        <v>0</v>
      </c>
      <c r="H44" s="79">
        <v>0</v>
      </c>
      <c r="I44" s="5">
        <v>0</v>
      </c>
      <c r="J44" s="153">
        <f t="shared" si="13"/>
        <v>0</v>
      </c>
      <c r="K44" s="193" t="str">
        <f t="shared" si="14"/>
        <v xml:space="preserve"> </v>
      </c>
      <c r="L44" s="197" t="str">
        <f t="shared" si="15"/>
        <v xml:space="preserve"> </v>
      </c>
      <c r="M44" s="95" t="str">
        <f t="shared" si="16"/>
        <v xml:space="preserve"> </v>
      </c>
      <c r="N44" s="96" t="str">
        <f t="shared" si="17"/>
        <v xml:space="preserve"> </v>
      </c>
      <c r="O44" s="198" t="str">
        <f t="shared" si="18"/>
        <v xml:space="preserve"> </v>
      </c>
      <c r="P44" s="197" t="str">
        <f t="shared" si="10"/>
        <v xml:space="preserve"> </v>
      </c>
      <c r="Q44" s="106"/>
      <c r="R44" s="106"/>
      <c r="S44" s="192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65</v>
      </c>
      <c r="B45" s="79">
        <v>0</v>
      </c>
      <c r="C45" s="5">
        <v>0</v>
      </c>
      <c r="D45" s="130">
        <f t="shared" si="11"/>
        <v>0</v>
      </c>
      <c r="E45" s="80">
        <v>0</v>
      </c>
      <c r="F45" s="5">
        <v>0</v>
      </c>
      <c r="G45" s="94">
        <f t="shared" si="12"/>
        <v>0</v>
      </c>
      <c r="H45" s="79">
        <v>0</v>
      </c>
      <c r="I45" s="5">
        <v>0</v>
      </c>
      <c r="J45" s="153">
        <f t="shared" si="13"/>
        <v>0</v>
      </c>
      <c r="K45" s="193" t="str">
        <f t="shared" si="14"/>
        <v xml:space="preserve"> </v>
      </c>
      <c r="L45" s="197" t="str">
        <f t="shared" si="15"/>
        <v xml:space="preserve"> </v>
      </c>
      <c r="M45" s="95" t="str">
        <f t="shared" si="16"/>
        <v xml:space="preserve"> </v>
      </c>
      <c r="N45" s="96" t="str">
        <f t="shared" si="17"/>
        <v xml:space="preserve"> </v>
      </c>
      <c r="O45" s="198" t="str">
        <f t="shared" si="18"/>
        <v xml:space="preserve"> </v>
      </c>
      <c r="P45" s="197" t="str">
        <f t="shared" si="10"/>
        <v xml:space="preserve"> </v>
      </c>
      <c r="Q45" s="106"/>
      <c r="R45" s="106"/>
      <c r="S45" s="192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66</v>
      </c>
      <c r="B46" s="79">
        <v>0</v>
      </c>
      <c r="C46" s="5">
        <v>0</v>
      </c>
      <c r="D46" s="130">
        <f t="shared" si="11"/>
        <v>0</v>
      </c>
      <c r="E46" s="80">
        <v>0</v>
      </c>
      <c r="F46" s="5">
        <v>0</v>
      </c>
      <c r="G46" s="94">
        <f t="shared" si="12"/>
        <v>0</v>
      </c>
      <c r="H46" s="79">
        <v>0</v>
      </c>
      <c r="I46" s="5">
        <v>0</v>
      </c>
      <c r="J46" s="153">
        <f t="shared" si="13"/>
        <v>0</v>
      </c>
      <c r="K46" s="193" t="str">
        <f t="shared" si="14"/>
        <v xml:space="preserve"> </v>
      </c>
      <c r="L46" s="197" t="str">
        <f t="shared" si="15"/>
        <v xml:space="preserve"> </v>
      </c>
      <c r="M46" s="95" t="str">
        <f t="shared" si="16"/>
        <v xml:space="preserve"> </v>
      </c>
      <c r="N46" s="96" t="str">
        <f t="shared" si="17"/>
        <v xml:space="preserve"> </v>
      </c>
      <c r="O46" s="198" t="str">
        <f t="shared" si="18"/>
        <v xml:space="preserve"> </v>
      </c>
      <c r="P46" s="197" t="str">
        <f t="shared" si="10"/>
        <v xml:space="preserve"> </v>
      </c>
      <c r="Q46" s="106"/>
      <c r="R46" s="106"/>
      <c r="S46" s="192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68</v>
      </c>
      <c r="B47" s="79">
        <v>0</v>
      </c>
      <c r="C47" s="5">
        <v>0</v>
      </c>
      <c r="D47" s="130">
        <f t="shared" si="11"/>
        <v>0</v>
      </c>
      <c r="E47" s="80">
        <v>0</v>
      </c>
      <c r="F47" s="5">
        <v>0</v>
      </c>
      <c r="G47" s="94">
        <f t="shared" si="12"/>
        <v>0</v>
      </c>
      <c r="H47" s="79">
        <v>0</v>
      </c>
      <c r="I47" s="5">
        <v>0</v>
      </c>
      <c r="J47" s="153">
        <f t="shared" si="13"/>
        <v>0</v>
      </c>
      <c r="K47" s="193" t="str">
        <f t="shared" si="14"/>
        <v xml:space="preserve"> </v>
      </c>
      <c r="L47" s="197" t="str">
        <f t="shared" si="15"/>
        <v xml:space="preserve"> </v>
      </c>
      <c r="M47" s="95" t="str">
        <f t="shared" si="16"/>
        <v xml:space="preserve"> </v>
      </c>
      <c r="N47" s="96" t="str">
        <f t="shared" si="17"/>
        <v xml:space="preserve"> </v>
      </c>
      <c r="O47" s="198" t="str">
        <f t="shared" si="18"/>
        <v xml:space="preserve"> </v>
      </c>
      <c r="P47" s="197" t="str">
        <f t="shared" si="10"/>
        <v xml:space="preserve"> </v>
      </c>
      <c r="Q47" s="106"/>
      <c r="R47" s="106"/>
      <c r="S47" s="192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69</v>
      </c>
      <c r="B48" s="79">
        <v>0</v>
      </c>
      <c r="C48" s="5">
        <v>0</v>
      </c>
      <c r="D48" s="130">
        <f t="shared" si="11"/>
        <v>0</v>
      </c>
      <c r="E48" s="80">
        <v>0</v>
      </c>
      <c r="F48" s="5">
        <v>0</v>
      </c>
      <c r="G48" s="94">
        <f t="shared" si="12"/>
        <v>0</v>
      </c>
      <c r="H48" s="79">
        <v>0</v>
      </c>
      <c r="I48" s="5">
        <v>0</v>
      </c>
      <c r="J48" s="153">
        <f t="shared" si="13"/>
        <v>0</v>
      </c>
      <c r="K48" s="193" t="str">
        <f t="shared" si="14"/>
        <v xml:space="preserve"> </v>
      </c>
      <c r="L48" s="197" t="str">
        <f t="shared" si="15"/>
        <v xml:space="preserve"> </v>
      </c>
      <c r="M48" s="95" t="str">
        <f t="shared" si="16"/>
        <v xml:space="preserve"> </v>
      </c>
      <c r="N48" s="96" t="str">
        <f t="shared" si="17"/>
        <v xml:space="preserve"> </v>
      </c>
      <c r="O48" s="198" t="str">
        <f t="shared" si="18"/>
        <v xml:space="preserve"> </v>
      </c>
      <c r="P48" s="197" t="str">
        <f t="shared" si="10"/>
        <v xml:space="preserve"> </v>
      </c>
      <c r="Q48" s="106"/>
      <c r="R48" s="106"/>
      <c r="S48" s="192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70</v>
      </c>
      <c r="B49" s="79">
        <v>0</v>
      </c>
      <c r="C49" s="5">
        <v>0</v>
      </c>
      <c r="D49" s="130">
        <f t="shared" si="11"/>
        <v>0</v>
      </c>
      <c r="E49" s="80">
        <v>0</v>
      </c>
      <c r="F49" s="5">
        <v>0</v>
      </c>
      <c r="G49" s="94">
        <f t="shared" si="12"/>
        <v>0</v>
      </c>
      <c r="H49" s="79">
        <v>0</v>
      </c>
      <c r="I49" s="5">
        <v>0</v>
      </c>
      <c r="J49" s="153">
        <f t="shared" si="13"/>
        <v>0</v>
      </c>
      <c r="K49" s="193" t="str">
        <f t="shared" si="14"/>
        <v xml:space="preserve"> </v>
      </c>
      <c r="L49" s="197" t="str">
        <f t="shared" si="15"/>
        <v xml:space="preserve"> </v>
      </c>
      <c r="M49" s="95" t="str">
        <f t="shared" si="16"/>
        <v xml:space="preserve"> </v>
      </c>
      <c r="N49" s="96" t="str">
        <f t="shared" si="17"/>
        <v xml:space="preserve"> </v>
      </c>
      <c r="O49" s="198" t="str">
        <f t="shared" si="18"/>
        <v xml:space="preserve"> </v>
      </c>
      <c r="P49" s="197" t="str">
        <f t="shared" si="10"/>
        <v xml:space="preserve"> </v>
      </c>
      <c r="Q49" s="106"/>
      <c r="R49" s="106"/>
      <c r="S49" s="192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71</v>
      </c>
      <c r="B50" s="79">
        <v>0</v>
      </c>
      <c r="C50" s="5">
        <v>0</v>
      </c>
      <c r="D50" s="130">
        <f t="shared" si="11"/>
        <v>0</v>
      </c>
      <c r="E50" s="80">
        <v>0</v>
      </c>
      <c r="F50" s="5">
        <v>0</v>
      </c>
      <c r="G50" s="94">
        <f t="shared" si="12"/>
        <v>0</v>
      </c>
      <c r="H50" s="79">
        <v>0</v>
      </c>
      <c r="I50" s="5">
        <v>0</v>
      </c>
      <c r="J50" s="153">
        <f t="shared" si="13"/>
        <v>0</v>
      </c>
      <c r="K50" s="193" t="str">
        <f t="shared" si="14"/>
        <v xml:space="preserve"> </v>
      </c>
      <c r="L50" s="197" t="str">
        <f t="shared" si="15"/>
        <v xml:space="preserve"> </v>
      </c>
      <c r="M50" s="95" t="str">
        <f t="shared" si="16"/>
        <v xml:space="preserve"> </v>
      </c>
      <c r="N50" s="96" t="str">
        <f t="shared" si="17"/>
        <v xml:space="preserve"> </v>
      </c>
      <c r="O50" s="198" t="str">
        <f t="shared" si="18"/>
        <v xml:space="preserve"> </v>
      </c>
      <c r="P50" s="197" t="str">
        <f t="shared" si="10"/>
        <v xml:space="preserve"> </v>
      </c>
      <c r="Q50" s="106"/>
      <c r="R50" s="106"/>
      <c r="S50" s="192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72</v>
      </c>
      <c r="B51" s="79">
        <v>0</v>
      </c>
      <c r="C51" s="5">
        <v>0</v>
      </c>
      <c r="D51" s="130">
        <f t="shared" si="11"/>
        <v>0</v>
      </c>
      <c r="E51" s="80">
        <v>0</v>
      </c>
      <c r="F51" s="5">
        <v>0</v>
      </c>
      <c r="G51" s="94">
        <f t="shared" si="12"/>
        <v>0</v>
      </c>
      <c r="H51" s="79">
        <v>0</v>
      </c>
      <c r="I51" s="5">
        <v>0</v>
      </c>
      <c r="J51" s="153">
        <f t="shared" si="13"/>
        <v>0</v>
      </c>
      <c r="K51" s="193" t="str">
        <f t="shared" si="14"/>
        <v xml:space="preserve"> </v>
      </c>
      <c r="L51" s="197" t="str">
        <f t="shared" si="15"/>
        <v xml:space="preserve"> </v>
      </c>
      <c r="M51" s="95" t="str">
        <f t="shared" si="16"/>
        <v xml:space="preserve"> </v>
      </c>
      <c r="N51" s="96" t="str">
        <f t="shared" si="17"/>
        <v xml:space="preserve"> </v>
      </c>
      <c r="O51" s="198" t="str">
        <f t="shared" si="18"/>
        <v xml:space="preserve"> </v>
      </c>
      <c r="P51" s="197" t="str">
        <f t="shared" si="10"/>
        <v xml:space="preserve"> </v>
      </c>
      <c r="Q51" s="106"/>
      <c r="R51" s="106"/>
      <c r="S51" s="192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73</v>
      </c>
      <c r="B52" s="79">
        <v>0</v>
      </c>
      <c r="C52" s="5">
        <v>0</v>
      </c>
      <c r="D52" s="130">
        <f t="shared" si="11"/>
        <v>0</v>
      </c>
      <c r="E52" s="80">
        <v>0</v>
      </c>
      <c r="F52" s="5">
        <v>0</v>
      </c>
      <c r="G52" s="94">
        <f t="shared" si="12"/>
        <v>0</v>
      </c>
      <c r="H52" s="79">
        <v>0</v>
      </c>
      <c r="I52" s="5">
        <v>0</v>
      </c>
      <c r="J52" s="153">
        <f t="shared" si="13"/>
        <v>0</v>
      </c>
      <c r="K52" s="193" t="str">
        <f t="shared" si="14"/>
        <v xml:space="preserve"> </v>
      </c>
      <c r="L52" s="197" t="str">
        <f t="shared" si="15"/>
        <v xml:space="preserve"> </v>
      </c>
      <c r="M52" s="95" t="str">
        <f t="shared" si="16"/>
        <v xml:space="preserve"> </v>
      </c>
      <c r="N52" s="96" t="str">
        <f t="shared" si="17"/>
        <v xml:space="preserve"> </v>
      </c>
      <c r="O52" s="198" t="str">
        <f t="shared" si="18"/>
        <v xml:space="preserve"> </v>
      </c>
      <c r="P52" s="197" t="str">
        <f t="shared" si="10"/>
        <v xml:space="preserve"> </v>
      </c>
      <c r="Q52" s="106"/>
      <c r="R52" s="106"/>
      <c r="S52" s="192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74</v>
      </c>
      <c r="B53" s="79">
        <v>0</v>
      </c>
      <c r="C53" s="5">
        <v>0</v>
      </c>
      <c r="D53" s="130">
        <f t="shared" si="11"/>
        <v>0</v>
      </c>
      <c r="E53" s="80">
        <v>0</v>
      </c>
      <c r="F53" s="5">
        <v>0</v>
      </c>
      <c r="G53" s="94">
        <f t="shared" si="12"/>
        <v>0</v>
      </c>
      <c r="H53" s="79">
        <v>0</v>
      </c>
      <c r="I53" s="5">
        <v>0</v>
      </c>
      <c r="J53" s="153">
        <f t="shared" si="13"/>
        <v>0</v>
      </c>
      <c r="K53" s="193" t="str">
        <f t="shared" si="14"/>
        <v xml:space="preserve"> </v>
      </c>
      <c r="L53" s="197" t="str">
        <f t="shared" si="15"/>
        <v xml:space="preserve"> </v>
      </c>
      <c r="M53" s="95" t="str">
        <f t="shared" si="16"/>
        <v xml:space="preserve"> </v>
      </c>
      <c r="N53" s="96" t="str">
        <f t="shared" si="17"/>
        <v xml:space="preserve"> </v>
      </c>
      <c r="O53" s="198" t="str">
        <f t="shared" si="18"/>
        <v xml:space="preserve"> </v>
      </c>
      <c r="P53" s="197" t="str">
        <f t="shared" si="10"/>
        <v xml:space="preserve"> 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75</v>
      </c>
      <c r="B54" s="79">
        <v>0</v>
      </c>
      <c r="C54" s="5">
        <v>0</v>
      </c>
      <c r="D54" s="130">
        <f t="shared" si="11"/>
        <v>0</v>
      </c>
      <c r="E54" s="80">
        <v>0</v>
      </c>
      <c r="F54" s="5">
        <v>0</v>
      </c>
      <c r="G54" s="94">
        <f t="shared" si="12"/>
        <v>0</v>
      </c>
      <c r="H54" s="79">
        <v>0</v>
      </c>
      <c r="I54" s="5">
        <v>0</v>
      </c>
      <c r="J54" s="153">
        <f t="shared" si="13"/>
        <v>0</v>
      </c>
      <c r="K54" s="193" t="str">
        <f t="shared" si="14"/>
        <v xml:space="preserve"> </v>
      </c>
      <c r="L54" s="197" t="str">
        <f t="shared" si="15"/>
        <v xml:space="preserve"> </v>
      </c>
      <c r="M54" s="95" t="str">
        <f t="shared" si="16"/>
        <v xml:space="preserve"> </v>
      </c>
      <c r="N54" s="96" t="str">
        <f t="shared" si="17"/>
        <v xml:space="preserve"> </v>
      </c>
      <c r="O54" s="198" t="str">
        <f t="shared" si="18"/>
        <v xml:space="preserve"> </v>
      </c>
      <c r="P54" s="197" t="str">
        <f t="shared" si="10"/>
        <v xml:space="preserve"> 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76</v>
      </c>
      <c r="B55" s="79">
        <v>0</v>
      </c>
      <c r="C55" s="5">
        <v>0</v>
      </c>
      <c r="D55" s="130">
        <f t="shared" si="11"/>
        <v>0</v>
      </c>
      <c r="E55" s="80">
        <v>0</v>
      </c>
      <c r="F55" s="5">
        <v>0</v>
      </c>
      <c r="G55" s="94">
        <f t="shared" si="12"/>
        <v>0</v>
      </c>
      <c r="H55" s="79">
        <v>0</v>
      </c>
      <c r="I55" s="5">
        <v>0</v>
      </c>
      <c r="J55" s="153">
        <f t="shared" si="13"/>
        <v>0</v>
      </c>
      <c r="K55" s="193" t="str">
        <f t="shared" si="14"/>
        <v xml:space="preserve"> </v>
      </c>
      <c r="L55" s="197" t="str">
        <f t="shared" si="15"/>
        <v xml:space="preserve"> </v>
      </c>
      <c r="M55" s="95" t="str">
        <f t="shared" si="16"/>
        <v xml:space="preserve"> </v>
      </c>
      <c r="N55" s="96" t="str">
        <f t="shared" si="17"/>
        <v xml:space="preserve"> </v>
      </c>
      <c r="O55" s="198" t="str">
        <f t="shared" si="18"/>
        <v xml:space="preserve"> </v>
      </c>
      <c r="P55" s="197" t="str">
        <f t="shared" si="10"/>
        <v xml:space="preserve"> 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77</v>
      </c>
      <c r="B56" s="79">
        <v>0</v>
      </c>
      <c r="C56" s="5">
        <v>0</v>
      </c>
      <c r="D56" s="130">
        <f t="shared" si="11"/>
        <v>0</v>
      </c>
      <c r="E56" s="80">
        <v>0</v>
      </c>
      <c r="F56" s="5">
        <v>0</v>
      </c>
      <c r="G56" s="94">
        <f t="shared" si="12"/>
        <v>0</v>
      </c>
      <c r="H56" s="79">
        <v>0</v>
      </c>
      <c r="I56" s="5">
        <v>0</v>
      </c>
      <c r="J56" s="153">
        <f t="shared" si="13"/>
        <v>0</v>
      </c>
      <c r="K56" s="193" t="str">
        <f t="shared" si="14"/>
        <v xml:space="preserve"> </v>
      </c>
      <c r="L56" s="197" t="str">
        <f t="shared" si="15"/>
        <v xml:space="preserve"> </v>
      </c>
      <c r="M56" s="95" t="str">
        <f t="shared" si="16"/>
        <v xml:space="preserve"> </v>
      </c>
      <c r="N56" s="96" t="str">
        <f t="shared" si="17"/>
        <v xml:space="preserve"> </v>
      </c>
      <c r="O56" s="198" t="str">
        <f t="shared" si="18"/>
        <v xml:space="preserve"> </v>
      </c>
      <c r="P56" s="197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78</v>
      </c>
      <c r="B57" s="79">
        <v>0</v>
      </c>
      <c r="C57" s="5">
        <v>0</v>
      </c>
      <c r="D57" s="130">
        <f t="shared" si="11"/>
        <v>0</v>
      </c>
      <c r="E57" s="80">
        <v>0</v>
      </c>
      <c r="F57" s="5">
        <v>0</v>
      </c>
      <c r="G57" s="94">
        <f t="shared" si="12"/>
        <v>0</v>
      </c>
      <c r="H57" s="79">
        <v>0</v>
      </c>
      <c r="I57" s="5">
        <v>0</v>
      </c>
      <c r="J57" s="153">
        <f t="shared" si="13"/>
        <v>0</v>
      </c>
      <c r="K57" s="193" t="str">
        <f t="shared" si="14"/>
        <v xml:space="preserve"> </v>
      </c>
      <c r="L57" s="197" t="str">
        <f t="shared" si="15"/>
        <v xml:space="preserve"> </v>
      </c>
      <c r="M57" s="95" t="str">
        <f t="shared" si="16"/>
        <v xml:space="preserve"> </v>
      </c>
      <c r="N57" s="96" t="str">
        <f t="shared" si="17"/>
        <v xml:space="preserve"> </v>
      </c>
      <c r="O57" s="198" t="str">
        <f t="shared" si="18"/>
        <v xml:space="preserve"> </v>
      </c>
      <c r="P57" s="197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79</v>
      </c>
      <c r="B58" s="79">
        <v>0</v>
      </c>
      <c r="C58" s="5">
        <v>0</v>
      </c>
      <c r="D58" s="130">
        <f t="shared" si="11"/>
        <v>0</v>
      </c>
      <c r="E58" s="80">
        <v>1</v>
      </c>
      <c r="F58" s="5">
        <v>1</v>
      </c>
      <c r="G58" s="94">
        <f t="shared" si="12"/>
        <v>2.6455026455026457E-2</v>
      </c>
      <c r="H58" s="79">
        <v>0</v>
      </c>
      <c r="I58" s="5">
        <v>0</v>
      </c>
      <c r="J58" s="153">
        <f t="shared" si="13"/>
        <v>0</v>
      </c>
      <c r="K58" s="193" t="str">
        <f t="shared" si="14"/>
        <v xml:space="preserve"> </v>
      </c>
      <c r="L58" s="197" t="str">
        <f t="shared" si="15"/>
        <v xml:space="preserve"> </v>
      </c>
      <c r="M58" s="95" t="str">
        <f t="shared" si="16"/>
        <v xml:space="preserve"> </v>
      </c>
      <c r="N58" s="96" t="str">
        <f t="shared" si="17"/>
        <v xml:space="preserve"> </v>
      </c>
      <c r="O58" s="198" t="str">
        <f t="shared" si="18"/>
        <v xml:space="preserve"> </v>
      </c>
      <c r="P58" s="197" t="str">
        <f t="shared" si="10"/>
        <v xml:space="preserve"> 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80</v>
      </c>
      <c r="B59" s="79">
        <v>0</v>
      </c>
      <c r="C59" s="5">
        <v>0</v>
      </c>
      <c r="D59" s="130">
        <f t="shared" si="11"/>
        <v>0</v>
      </c>
      <c r="E59" s="80">
        <v>0</v>
      </c>
      <c r="F59" s="5">
        <v>0</v>
      </c>
      <c r="G59" s="94">
        <f t="shared" si="12"/>
        <v>0</v>
      </c>
      <c r="H59" s="79">
        <v>0</v>
      </c>
      <c r="I59" s="5">
        <v>0</v>
      </c>
      <c r="J59" s="153">
        <f t="shared" si="13"/>
        <v>0</v>
      </c>
      <c r="K59" s="193" t="str">
        <f t="shared" si="14"/>
        <v xml:space="preserve"> </v>
      </c>
      <c r="L59" s="197" t="str">
        <f t="shared" si="15"/>
        <v xml:space="preserve"> </v>
      </c>
      <c r="M59" s="95" t="str">
        <f t="shared" si="16"/>
        <v xml:space="preserve"> </v>
      </c>
      <c r="N59" s="96" t="str">
        <f t="shared" si="17"/>
        <v xml:space="preserve"> </v>
      </c>
      <c r="O59" s="198" t="str">
        <f t="shared" si="18"/>
        <v xml:space="preserve"> </v>
      </c>
      <c r="P59" s="197" t="str">
        <f t="shared" si="10"/>
        <v xml:space="preserve"> 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81</v>
      </c>
      <c r="B60" s="79">
        <v>0</v>
      </c>
      <c r="C60" s="5">
        <v>0</v>
      </c>
      <c r="D60" s="130">
        <f t="shared" si="11"/>
        <v>0</v>
      </c>
      <c r="E60" s="80">
        <v>0</v>
      </c>
      <c r="F60" s="5">
        <v>0</v>
      </c>
      <c r="G60" s="94">
        <f t="shared" si="12"/>
        <v>0</v>
      </c>
      <c r="H60" s="79">
        <v>0</v>
      </c>
      <c r="I60" s="5">
        <v>0</v>
      </c>
      <c r="J60" s="153">
        <f t="shared" si="13"/>
        <v>0</v>
      </c>
      <c r="K60" s="193" t="str">
        <f t="shared" si="14"/>
        <v xml:space="preserve"> </v>
      </c>
      <c r="L60" s="197" t="str">
        <f t="shared" si="15"/>
        <v xml:space="preserve"> </v>
      </c>
      <c r="M60" s="95" t="str">
        <f t="shared" si="16"/>
        <v xml:space="preserve"> </v>
      </c>
      <c r="N60" s="96" t="str">
        <f t="shared" si="17"/>
        <v xml:space="preserve"> </v>
      </c>
      <c r="O60" s="198" t="str">
        <f t="shared" si="18"/>
        <v xml:space="preserve"> </v>
      </c>
      <c r="P60" s="197" t="str">
        <f t="shared" si="10"/>
        <v xml:space="preserve"> 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82</v>
      </c>
      <c r="B61" s="79">
        <v>0</v>
      </c>
      <c r="C61" s="5">
        <v>0</v>
      </c>
      <c r="D61" s="130">
        <f t="shared" si="11"/>
        <v>0</v>
      </c>
      <c r="E61" s="80">
        <v>0</v>
      </c>
      <c r="F61" s="5">
        <v>0</v>
      </c>
      <c r="G61" s="94">
        <f t="shared" si="12"/>
        <v>0</v>
      </c>
      <c r="H61" s="79">
        <v>0</v>
      </c>
      <c r="I61" s="5">
        <v>0</v>
      </c>
      <c r="J61" s="153">
        <f t="shared" si="13"/>
        <v>0</v>
      </c>
      <c r="K61" s="193" t="str">
        <f t="shared" si="14"/>
        <v xml:space="preserve"> </v>
      </c>
      <c r="L61" s="197" t="str">
        <f t="shared" si="15"/>
        <v xml:space="preserve"> </v>
      </c>
      <c r="M61" s="95" t="str">
        <f t="shared" si="16"/>
        <v xml:space="preserve"> </v>
      </c>
      <c r="N61" s="96" t="str">
        <f t="shared" si="17"/>
        <v xml:space="preserve"> </v>
      </c>
      <c r="O61" s="198" t="str">
        <f t="shared" si="18"/>
        <v xml:space="preserve"> </v>
      </c>
      <c r="P61" s="197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84</v>
      </c>
      <c r="B62" s="79">
        <v>0</v>
      </c>
      <c r="C62" s="5">
        <v>0</v>
      </c>
      <c r="D62" s="130">
        <f t="shared" si="11"/>
        <v>0</v>
      </c>
      <c r="E62" s="80">
        <v>0</v>
      </c>
      <c r="F62" s="5">
        <v>0</v>
      </c>
      <c r="G62" s="94">
        <f t="shared" si="12"/>
        <v>0</v>
      </c>
      <c r="H62" s="79">
        <v>0</v>
      </c>
      <c r="I62" s="5">
        <v>0</v>
      </c>
      <c r="J62" s="153">
        <f t="shared" si="13"/>
        <v>0</v>
      </c>
      <c r="K62" s="193" t="str">
        <f t="shared" si="14"/>
        <v xml:space="preserve"> </v>
      </c>
      <c r="L62" s="197" t="str">
        <f t="shared" si="15"/>
        <v xml:space="preserve"> </v>
      </c>
      <c r="M62" s="95" t="str">
        <f t="shared" si="16"/>
        <v xml:space="preserve"> </v>
      </c>
      <c r="N62" s="96" t="str">
        <f t="shared" si="17"/>
        <v xml:space="preserve"> </v>
      </c>
      <c r="O62" s="198" t="str">
        <f t="shared" si="18"/>
        <v xml:space="preserve"> </v>
      </c>
      <c r="P62" s="197" t="str">
        <f t="shared" si="10"/>
        <v xml:space="preserve"> 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85</v>
      </c>
      <c r="B63" s="79">
        <v>0</v>
      </c>
      <c r="C63" s="5">
        <v>0</v>
      </c>
      <c r="D63" s="130">
        <f t="shared" si="11"/>
        <v>0</v>
      </c>
      <c r="E63" s="80">
        <v>0</v>
      </c>
      <c r="F63" s="5">
        <v>0</v>
      </c>
      <c r="G63" s="94">
        <f t="shared" si="12"/>
        <v>0</v>
      </c>
      <c r="H63" s="79">
        <v>0</v>
      </c>
      <c r="I63" s="5">
        <v>0</v>
      </c>
      <c r="J63" s="153">
        <f t="shared" si="13"/>
        <v>0</v>
      </c>
      <c r="K63" s="193" t="str">
        <f t="shared" si="14"/>
        <v xml:space="preserve"> </v>
      </c>
      <c r="L63" s="197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8" t="str">
        <f t="shared" si="18"/>
        <v xml:space="preserve"> </v>
      </c>
      <c r="P63" s="197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86</v>
      </c>
      <c r="B64" s="79">
        <v>0</v>
      </c>
      <c r="C64" s="5">
        <v>0</v>
      </c>
      <c r="D64" s="130">
        <f t="shared" si="11"/>
        <v>0</v>
      </c>
      <c r="E64" s="80">
        <v>0</v>
      </c>
      <c r="F64" s="5">
        <v>0</v>
      </c>
      <c r="G64" s="94">
        <f t="shared" si="12"/>
        <v>0</v>
      </c>
      <c r="H64" s="79">
        <v>0</v>
      </c>
      <c r="I64" s="5">
        <v>0</v>
      </c>
      <c r="J64" s="153">
        <f t="shared" si="13"/>
        <v>0</v>
      </c>
      <c r="K64" s="193" t="str">
        <f t="shared" si="14"/>
        <v xml:space="preserve"> </v>
      </c>
      <c r="L64" s="197" t="str">
        <f t="shared" si="15"/>
        <v xml:space="preserve"> </v>
      </c>
      <c r="M64" s="95" t="str">
        <f t="shared" si="16"/>
        <v xml:space="preserve"> </v>
      </c>
      <c r="N64" s="96" t="str">
        <f t="shared" si="17"/>
        <v xml:space="preserve"> </v>
      </c>
      <c r="O64" s="198" t="str">
        <f t="shared" si="18"/>
        <v xml:space="preserve"> </v>
      </c>
      <c r="P64" s="197" t="str">
        <f t="shared" si="10"/>
        <v xml:space="preserve"> 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87</v>
      </c>
      <c r="B65" s="79">
        <v>0</v>
      </c>
      <c r="C65" s="5">
        <v>0</v>
      </c>
      <c r="D65" s="130">
        <f t="shared" si="11"/>
        <v>0</v>
      </c>
      <c r="E65" s="80">
        <v>0</v>
      </c>
      <c r="F65" s="5">
        <v>0</v>
      </c>
      <c r="G65" s="94">
        <f t="shared" si="12"/>
        <v>0</v>
      </c>
      <c r="H65" s="79">
        <v>0</v>
      </c>
      <c r="I65" s="5">
        <v>0</v>
      </c>
      <c r="J65" s="153">
        <f t="shared" si="13"/>
        <v>0</v>
      </c>
      <c r="K65" s="193" t="str">
        <f t="shared" si="14"/>
        <v xml:space="preserve"> </v>
      </c>
      <c r="L65" s="197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8" t="str">
        <f t="shared" si="18"/>
        <v xml:space="preserve"> </v>
      </c>
      <c r="P65" s="197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88</v>
      </c>
      <c r="B66" s="79">
        <v>0</v>
      </c>
      <c r="C66" s="5">
        <v>0</v>
      </c>
      <c r="D66" s="130">
        <f t="shared" si="11"/>
        <v>0</v>
      </c>
      <c r="E66" s="80">
        <v>0</v>
      </c>
      <c r="F66" s="5">
        <v>0</v>
      </c>
      <c r="G66" s="94">
        <f t="shared" si="12"/>
        <v>0</v>
      </c>
      <c r="H66" s="79">
        <v>0</v>
      </c>
      <c r="I66" s="5">
        <v>0</v>
      </c>
      <c r="J66" s="153">
        <f t="shared" si="13"/>
        <v>0</v>
      </c>
      <c r="K66" s="193" t="str">
        <f t="shared" si="14"/>
        <v xml:space="preserve"> </v>
      </c>
      <c r="L66" s="197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8" t="str">
        <f t="shared" si="18"/>
        <v xml:space="preserve"> </v>
      </c>
      <c r="P66" s="197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89</v>
      </c>
      <c r="B67" s="79">
        <v>0</v>
      </c>
      <c r="C67" s="5">
        <v>0</v>
      </c>
      <c r="D67" s="130">
        <f t="shared" si="11"/>
        <v>0</v>
      </c>
      <c r="E67" s="80">
        <v>0</v>
      </c>
      <c r="F67" s="5">
        <v>0</v>
      </c>
      <c r="G67" s="94">
        <f t="shared" si="12"/>
        <v>0</v>
      </c>
      <c r="H67" s="79">
        <v>0</v>
      </c>
      <c r="I67" s="5">
        <v>0</v>
      </c>
      <c r="J67" s="153">
        <f t="shared" si="13"/>
        <v>0</v>
      </c>
      <c r="K67" s="193" t="str">
        <f t="shared" si="14"/>
        <v xml:space="preserve"> </v>
      </c>
      <c r="L67" s="197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8" t="str">
        <f t="shared" si="18"/>
        <v xml:space="preserve"> </v>
      </c>
      <c r="P67" s="197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90</v>
      </c>
      <c r="B68" s="79">
        <v>0</v>
      </c>
      <c r="C68" s="5">
        <v>0</v>
      </c>
      <c r="D68" s="130">
        <f t="shared" si="11"/>
        <v>0</v>
      </c>
      <c r="E68" s="80">
        <v>0</v>
      </c>
      <c r="F68" s="5">
        <v>0</v>
      </c>
      <c r="G68" s="94">
        <f t="shared" si="12"/>
        <v>0</v>
      </c>
      <c r="H68" s="79">
        <v>0</v>
      </c>
      <c r="I68" s="5">
        <v>0</v>
      </c>
      <c r="J68" s="153">
        <f t="shared" si="13"/>
        <v>0</v>
      </c>
      <c r="K68" s="193" t="str">
        <f t="shared" si="14"/>
        <v xml:space="preserve"> </v>
      </c>
      <c r="L68" s="197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8" t="str">
        <f t="shared" si="18"/>
        <v xml:space="preserve"> </v>
      </c>
      <c r="P68" s="197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91</v>
      </c>
      <c r="B69" s="79">
        <v>0</v>
      </c>
      <c r="C69" s="5">
        <v>0</v>
      </c>
      <c r="D69" s="130">
        <f t="shared" si="11"/>
        <v>0</v>
      </c>
      <c r="E69" s="80">
        <v>0</v>
      </c>
      <c r="F69" s="5">
        <v>0</v>
      </c>
      <c r="G69" s="94">
        <f t="shared" si="12"/>
        <v>0</v>
      </c>
      <c r="H69" s="79">
        <v>0</v>
      </c>
      <c r="I69" s="5">
        <v>0</v>
      </c>
      <c r="J69" s="153">
        <f t="shared" si="13"/>
        <v>0</v>
      </c>
      <c r="K69" s="193" t="str">
        <f t="shared" si="14"/>
        <v xml:space="preserve"> </v>
      </c>
      <c r="L69" s="197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8" t="str">
        <f t="shared" si="18"/>
        <v xml:space="preserve"> </v>
      </c>
      <c r="P69" s="197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92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0</v>
      </c>
      <c r="I70" s="5">
        <v>0</v>
      </c>
      <c r="J70" s="153">
        <f t="shared" ref="J70:J78" si="21">IF($I$83&lt;&gt;0,I70/$I$83*100,0)</f>
        <v>0</v>
      </c>
      <c r="K70" s="193" t="str">
        <f t="shared" ref="K70:L83" si="22">IF(OR(B70&lt;&gt;0)*(E70&lt;&gt;0),B70/E70*100," ")</f>
        <v xml:space="preserve"> </v>
      </c>
      <c r="L70" s="197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8" t="str">
        <f t="shared" si="18"/>
        <v xml:space="preserve"> </v>
      </c>
      <c r="P70" s="197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95</v>
      </c>
      <c r="B71" s="79">
        <v>0</v>
      </c>
      <c r="C71" s="5">
        <v>0</v>
      </c>
      <c r="D71" s="130">
        <f t="shared" si="19"/>
        <v>0</v>
      </c>
      <c r="E71" s="80">
        <v>0</v>
      </c>
      <c r="F71" s="5">
        <v>0</v>
      </c>
      <c r="G71" s="94">
        <f t="shared" si="20"/>
        <v>0</v>
      </c>
      <c r="H71" s="79">
        <v>0</v>
      </c>
      <c r="I71" s="5">
        <v>0</v>
      </c>
      <c r="J71" s="153">
        <f t="shared" si="21"/>
        <v>0</v>
      </c>
      <c r="K71" s="193" t="str">
        <f t="shared" si="22"/>
        <v xml:space="preserve"> </v>
      </c>
      <c r="L71" s="197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8" t="str">
        <f t="shared" ref="O71:P83" si="26">IF(OR(E71&lt;&gt;0)*(H71&lt;&gt;0),E71/H71*100," ")</f>
        <v xml:space="preserve"> </v>
      </c>
      <c r="P71" s="197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96</v>
      </c>
      <c r="B72" s="79">
        <v>0</v>
      </c>
      <c r="C72" s="5">
        <v>0</v>
      </c>
      <c r="D72" s="130">
        <f t="shared" si="19"/>
        <v>0</v>
      </c>
      <c r="E72" s="80">
        <v>0</v>
      </c>
      <c r="F72" s="5">
        <v>0</v>
      </c>
      <c r="G72" s="94">
        <f t="shared" si="20"/>
        <v>0</v>
      </c>
      <c r="H72" s="79">
        <v>0</v>
      </c>
      <c r="I72" s="5">
        <v>0</v>
      </c>
      <c r="J72" s="153">
        <f t="shared" si="21"/>
        <v>0</v>
      </c>
      <c r="K72" s="193" t="str">
        <f t="shared" si="22"/>
        <v xml:space="preserve"> </v>
      </c>
      <c r="L72" s="197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8" t="str">
        <f t="shared" si="26"/>
        <v xml:space="preserve"> </v>
      </c>
      <c r="P72" s="197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97</v>
      </c>
      <c r="B73" s="79">
        <v>0</v>
      </c>
      <c r="C73" s="5">
        <v>0</v>
      </c>
      <c r="D73" s="130">
        <f t="shared" si="19"/>
        <v>0</v>
      </c>
      <c r="E73" s="80">
        <v>0</v>
      </c>
      <c r="F73" s="5">
        <v>0</v>
      </c>
      <c r="G73" s="94">
        <f t="shared" si="20"/>
        <v>0</v>
      </c>
      <c r="H73" s="79">
        <v>0</v>
      </c>
      <c r="I73" s="5">
        <v>0</v>
      </c>
      <c r="J73" s="153">
        <f t="shared" si="21"/>
        <v>0</v>
      </c>
      <c r="K73" s="193" t="str">
        <f t="shared" si="22"/>
        <v xml:space="preserve"> </v>
      </c>
      <c r="L73" s="197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8" t="str">
        <f t="shared" si="26"/>
        <v xml:space="preserve"> </v>
      </c>
      <c r="P73" s="197" t="str">
        <f t="shared" si="27"/>
        <v xml:space="preserve"> 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98</v>
      </c>
      <c r="B74" s="79">
        <v>0</v>
      </c>
      <c r="C74" s="5">
        <v>0</v>
      </c>
      <c r="D74" s="130">
        <f t="shared" si="19"/>
        <v>0</v>
      </c>
      <c r="E74" s="80">
        <v>0</v>
      </c>
      <c r="F74" s="5">
        <v>0</v>
      </c>
      <c r="G74" s="94">
        <f t="shared" si="20"/>
        <v>0</v>
      </c>
      <c r="H74" s="79">
        <v>0</v>
      </c>
      <c r="I74" s="5">
        <v>0</v>
      </c>
      <c r="J74" s="153">
        <f t="shared" si="21"/>
        <v>0</v>
      </c>
      <c r="K74" s="193" t="str">
        <f t="shared" si="22"/>
        <v xml:space="preserve"> </v>
      </c>
      <c r="L74" s="197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8" t="str">
        <f t="shared" si="26"/>
        <v xml:space="preserve"> </v>
      </c>
      <c r="P74" s="197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99</v>
      </c>
      <c r="B75" s="79">
        <v>0</v>
      </c>
      <c r="C75" s="5">
        <v>0</v>
      </c>
      <c r="D75" s="130">
        <f t="shared" si="19"/>
        <v>0</v>
      </c>
      <c r="E75" s="80">
        <v>1</v>
      </c>
      <c r="F75" s="5">
        <v>2</v>
      </c>
      <c r="G75" s="94">
        <f t="shared" si="20"/>
        <v>5.2910052910052914E-2</v>
      </c>
      <c r="H75" s="79">
        <v>2</v>
      </c>
      <c r="I75" s="5">
        <v>2</v>
      </c>
      <c r="J75" s="153">
        <f t="shared" si="21"/>
        <v>4.6882325363338022E-2</v>
      </c>
      <c r="K75" s="193" t="str">
        <f t="shared" si="22"/>
        <v xml:space="preserve"> </v>
      </c>
      <c r="L75" s="197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8">
        <f t="shared" si="26"/>
        <v>50</v>
      </c>
      <c r="P75" s="197">
        <f t="shared" si="27"/>
        <v>100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101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0</v>
      </c>
      <c r="I76" s="5">
        <v>0</v>
      </c>
      <c r="J76" s="153">
        <f t="shared" si="21"/>
        <v>0</v>
      </c>
      <c r="K76" s="193" t="str">
        <f t="shared" si="22"/>
        <v xml:space="preserve"> </v>
      </c>
      <c r="L76" s="197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8" t="str">
        <f t="shared" si="26"/>
        <v xml:space="preserve"> </v>
      </c>
      <c r="P76" s="197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102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0</v>
      </c>
      <c r="I77" s="5">
        <v>0</v>
      </c>
      <c r="J77" s="153">
        <f t="shared" si="21"/>
        <v>0</v>
      </c>
      <c r="K77" s="193" t="str">
        <f t="shared" si="22"/>
        <v xml:space="preserve"> </v>
      </c>
      <c r="L77" s="197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8" t="str">
        <f t="shared" si="26"/>
        <v xml:space="preserve"> </v>
      </c>
      <c r="P77" s="197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103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3" t="str">
        <f t="shared" si="22"/>
        <v xml:space="preserve"> </v>
      </c>
      <c r="L78" s="197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8" t="str">
        <f t="shared" si="26"/>
        <v xml:space="preserve"> </v>
      </c>
      <c r="P78" s="197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104</v>
      </c>
      <c r="B79" s="142">
        <v>0</v>
      </c>
      <c r="C79" s="4">
        <v>0</v>
      </c>
      <c r="D79" s="130">
        <f t="shared" si="19"/>
        <v>0</v>
      </c>
      <c r="E79" s="147">
        <v>1</v>
      </c>
      <c r="F79" s="4">
        <v>1</v>
      </c>
      <c r="G79" s="94">
        <f t="shared" ref="G79:G80" si="28">IF($F$83&lt;&gt;0,F79/$F$83*100,0)</f>
        <v>2.6455026455026457E-2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3" t="str">
        <f t="shared" si="22"/>
        <v xml:space="preserve"> </v>
      </c>
      <c r="L79" s="197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8" t="str">
        <f t="shared" si="26"/>
        <v xml:space="preserve"> </v>
      </c>
      <c r="P79" s="197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105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0</v>
      </c>
      <c r="I80" s="138">
        <v>0</v>
      </c>
      <c r="J80" s="145">
        <f t="shared" si="29"/>
        <v>0</v>
      </c>
      <c r="K80" s="193" t="str">
        <f t="shared" si="22"/>
        <v xml:space="preserve"> </v>
      </c>
      <c r="L80" s="197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8" t="str">
        <f t="shared" si="26"/>
        <v xml:space="preserve"> </v>
      </c>
      <c r="P80" s="197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24</v>
      </c>
      <c r="B81" s="144">
        <f>SUM(B6:B80)-B6</f>
        <v>255</v>
      </c>
      <c r="C81" s="139">
        <f>SUM(C6:C80)-C6</f>
        <v>1944</v>
      </c>
      <c r="D81" s="169">
        <f t="shared" si="19"/>
        <v>63.405088062622305</v>
      </c>
      <c r="E81" s="150">
        <f>SUM(E6:E80)-E6</f>
        <v>216</v>
      </c>
      <c r="F81" s="139">
        <f>SUM(F6:F80)-F6</f>
        <v>2712</v>
      </c>
      <c r="G81" s="170">
        <f>IF($F$83&lt;&gt;0,F81/$F$83*100,0)</f>
        <v>71.746031746031747</v>
      </c>
      <c r="H81" s="144">
        <f>SUM(H6:H80)-H6</f>
        <v>190</v>
      </c>
      <c r="I81" s="139">
        <f>SUM(I6:I80)-I6</f>
        <v>3041</v>
      </c>
      <c r="J81" s="171">
        <f>IF($I$83&lt;&gt;0,I81/$I$83*100,0)</f>
        <v>71.284575714955466</v>
      </c>
      <c r="K81" s="155">
        <f t="shared" si="22"/>
        <v>118.05555555555556</v>
      </c>
      <c r="L81" s="140">
        <f t="shared" si="22"/>
        <v>71.681415929203538</v>
      </c>
      <c r="M81" s="154">
        <f t="shared" si="24"/>
        <v>134.21052631578948</v>
      </c>
      <c r="N81" s="156">
        <f t="shared" si="24"/>
        <v>63.926340019730354</v>
      </c>
      <c r="O81" s="155">
        <f t="shared" si="26"/>
        <v>113.68421052631578</v>
      </c>
      <c r="P81" s="140">
        <f t="shared" si="26"/>
        <v>89.181190397895421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25</v>
      </c>
      <c r="B82" s="172">
        <f>B6</f>
        <v>154</v>
      </c>
      <c r="C82" s="173">
        <f>C6</f>
        <v>1122</v>
      </c>
      <c r="D82" s="174">
        <f t="shared" si="19"/>
        <v>36.594911937377688</v>
      </c>
      <c r="E82" s="151">
        <f>E6</f>
        <v>117</v>
      </c>
      <c r="F82" s="113">
        <f>F6</f>
        <v>1068</v>
      </c>
      <c r="G82" s="175">
        <f>IF($F$83&lt;&gt;0,F82/$F$83*100,0)</f>
        <v>28.253968253968253</v>
      </c>
      <c r="H82" s="172">
        <f>H6</f>
        <v>161</v>
      </c>
      <c r="I82" s="173">
        <f>I6</f>
        <v>1225</v>
      </c>
      <c r="J82" s="176">
        <f>IF($I$83&lt;&gt;0,I82/$I$83*100,0)</f>
        <v>28.715424285044538</v>
      </c>
      <c r="K82" s="97">
        <f t="shared" si="22"/>
        <v>131.62393162393161</v>
      </c>
      <c r="L82" s="98">
        <f t="shared" si="22"/>
        <v>105.0561797752809</v>
      </c>
      <c r="M82" s="99">
        <f t="shared" si="24"/>
        <v>95.652173913043484</v>
      </c>
      <c r="N82" s="121">
        <f t="shared" si="24"/>
        <v>91.591836734693871</v>
      </c>
      <c r="O82" s="97">
        <f t="shared" si="26"/>
        <v>72.67080745341616</v>
      </c>
      <c r="P82" s="98">
        <f t="shared" si="26"/>
        <v>87.183673469387756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17</v>
      </c>
      <c r="B83" s="159">
        <f>B81+B82</f>
        <v>409</v>
      </c>
      <c r="C83" s="160">
        <f>C81+C82</f>
        <v>3066</v>
      </c>
      <c r="D83" s="161">
        <f>D81+D82</f>
        <v>100</v>
      </c>
      <c r="E83" s="162">
        <f>SUM(E81:E82)</f>
        <v>333</v>
      </c>
      <c r="F83" s="160">
        <f>SUM(F81:F82)</f>
        <v>3780</v>
      </c>
      <c r="G83" s="163">
        <f>G81+G82</f>
        <v>100</v>
      </c>
      <c r="H83" s="159">
        <f>SUM(H81:H82)</f>
        <v>351</v>
      </c>
      <c r="I83" s="160">
        <f>SUM(I81:I82)</f>
        <v>4266</v>
      </c>
      <c r="J83" s="161">
        <f>J81+J82</f>
        <v>100</v>
      </c>
      <c r="K83" s="165">
        <f t="shared" si="22"/>
        <v>122.82282282282281</v>
      </c>
      <c r="L83" s="166">
        <f t="shared" si="22"/>
        <v>81.111111111111114</v>
      </c>
      <c r="M83" s="167">
        <f t="shared" si="24"/>
        <v>116.52421652421651</v>
      </c>
      <c r="N83" s="164">
        <f t="shared" si="24"/>
        <v>71.870604781997187</v>
      </c>
      <c r="O83" s="165">
        <f t="shared" si="26"/>
        <v>94.871794871794862</v>
      </c>
      <c r="P83" s="166">
        <f t="shared" si="26"/>
        <v>88.60759493670885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2025-03-07T11:58:50Z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