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856B3621-A2F1-4343-A147-6F9FE64B5F51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7" i="3" l="1"/>
  <c r="I82" i="5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<sst xmlns="http://schemas.openxmlformats.org/spreadsheetml/2006/main" count="174" uniqueCount="110">
  <si>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</si>
  <si>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</si>
  <si>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</si>
  <si>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</si>
  <si>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</si>
  <si>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</si>
  <si>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</si>
  <si>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</si>
  <si>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</si>
  <si>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</si>
  <si>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</si>
  <si>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</si>
  <si>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</si>
  <si>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</si>
  <si>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</si>
  <si>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</si>
  <si>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</si>
  <si>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</si>
  <si>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</si>
  <si>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</si>
  <si>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</si>
  <si>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</si>
  <si>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</si>
  <si>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</si>
  <si>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</si>
  <si>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</si>
  <si>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</si>
  <si>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</si>
  <si>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</si>
  <si>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</si>
  <si>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</si>
  <si>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</si>
  <si>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</si>
  <si>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</si>
  <si>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</si>
  <si>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</si>
  <si>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</si>
  <si>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</si>
  <si>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</si>
  <si>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</si>
  <si>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</si>
  <si>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</si>
  <si>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</si>
  <si>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</si>
  <si>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</si>
  <si>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</si>
  <si>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</si>
  <si>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</si>
  <si>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</si>
  <si>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</si>
  <si>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</si>
  <si>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</si>
  <si>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</si>
  <si>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</si>
  <si>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</si>
  <si>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</si>
  <si>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</si>
  <si>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</si>
  <si>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</si>
  <si>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</si>
  <si>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</si>
  <si>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</si>
  <si>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</si>
  <si>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</si>
  <si>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</si>
  <si>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</si>
  <si>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</si>
  <si>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</si>
  <si>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</si>
  <si>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</si>
  <si>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</si>
  <si>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</si>
  <si>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</si>
  <si>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</si>
  <si>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</si>
  <si>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</si>
  <si>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</si>
  <si>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</si>
  <si>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</si>
  <si>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</si>
  <si>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</si>
  <si>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</si>
  <si>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</si>
  <si>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</si>
  <si>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</si>
  <si>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</si>
  <si>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</si>
  <si>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</si>
  <si>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</si>
  <si>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</si>
  <si>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</si>
  <si>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</si>
  <si>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</si>
  <si>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</si>
  <si>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</si>
  <si>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</si>
  <si>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</si>
  <si>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</si>
  <si>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</si>
  <si>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</si>
  <si>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</si>
  <si>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</si>
  <si>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</si>
  <si>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</si>
  <si>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</si>
  <si>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</si>
  <si>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7.1.2025.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prosinac, 2024.</t>
  </si>
  <si>
    <t>TURISTIČKI PROMET PO ZEMLJAMA  I-XII/2024</t>
  </si>
  <si>
    <t>Bosna i Hercegovina</t>
  </si>
  <si>
    <t>IZVJEŠTAJ PO KAPACITETIMA I-XII/2024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</si>
</sst>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05AF981-792E-42D2-9B7C-730C064CAB45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10.821296231816065</c:v>
                </c:pt>
                <c:pt idx="1">
                  <c:v>41.425649746918495</c:v>
                </c:pt>
                <c:pt idx="2">
                  <c:v>10.225519266081946</c:v>
                </c:pt>
                <c:pt idx="3">
                  <c:v>0.16896535293966727</c:v>
                </c:pt>
                <c:pt idx="4">
                  <c:v>37.35856940224383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1844</c:v>
                </c:pt>
                <c:pt idx="1">
                  <c:v>111596</c:v>
                </c:pt>
                <c:pt idx="2">
                  <c:v>452098</c:v>
                </c:pt>
                <c:pt idx="3">
                  <c:v>118098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1850</c:v>
                </c:pt>
                <c:pt idx="1">
                  <c:v>74074</c:v>
                </c:pt>
                <c:pt idx="2">
                  <c:v>464109</c:v>
                </c:pt>
                <c:pt idx="3">
                  <c:v>125552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77977</c:v>
                </c:pt>
                <c:pt idx="2">
                  <c:v>472188</c:v>
                </c:pt>
                <c:pt idx="3">
                  <c:v>143502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29298</c:v>
                </c:pt>
                <c:pt idx="1">
                  <c:v>67613</c:v>
                </c:pt>
                <c:pt idx="2">
                  <c:v>19310</c:v>
                </c:pt>
                <c:pt idx="3" formatCode="General">
                  <c:v>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29636</c:v>
                </c:pt>
                <c:pt idx="1">
                  <c:v>69163</c:v>
                </c:pt>
                <c:pt idx="2">
                  <c:v>11643</c:v>
                </c:pt>
                <c:pt idx="3" formatCode="General">
                  <c:v>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34514</c:v>
                </c:pt>
                <c:pt idx="1">
                  <c:v>68371</c:v>
                </c:pt>
                <c:pt idx="2">
                  <c:v>13643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624203137640746"/>
                  <c:y val="-0.2107877454277363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3.6152825748332125E-2"/>
                  <c:y val="-0.1002375459166515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3099481355491893"/>
                  <c:y val="-4.4461546421182139E-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4179808354155141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Slovenija</c:v>
                </c:pt>
                <c:pt idx="4">
                  <c:v>Hrvatska</c:v>
                </c:pt>
                <c:pt idx="5">
                  <c:v>Italija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27.647900344627839</c:v>
                </c:pt>
                <c:pt idx="1">
                  <c:v>12.881416426285334</c:v>
                </c:pt>
                <c:pt idx="2">
                  <c:v>9.0197122445277902</c:v>
                </c:pt>
                <c:pt idx="3">
                  <c:v>8.701706756226999</c:v>
                </c:pt>
                <c:pt idx="4">
                  <c:v>8.0345388481589612</c:v>
                </c:pt>
                <c:pt idx="5">
                  <c:v>6.1311867719078572</c:v>
                </c:pt>
                <c:pt idx="6">
                  <c:v>5.1792181804352024</c:v>
                </c:pt>
                <c:pt idx="7">
                  <c:v>5.0937926030811713</c:v>
                </c:pt>
                <c:pt idx="8">
                  <c:v>4.0850686622705652</c:v>
                </c:pt>
                <c:pt idx="9">
                  <c:v>1.5101603777448818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1" sqref="A2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sqref="A1:Q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109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6" t="s">
        <v>100</v>
      </c>
      <c r="C6" s="75">
        <v>4870</v>
      </c>
      <c r="D6" s="27">
        <v>24428</v>
      </c>
      <c r="E6" s="27">
        <f>SUM(C6:D6)</f>
        <v>29298</v>
      </c>
      <c r="F6" s="28">
        <f>E6/E42*100</f>
        <v>22.728013218832182</v>
      </c>
      <c r="G6" s="75">
        <v>10928</v>
      </c>
      <c r="H6" s="27">
        <v>107170</v>
      </c>
      <c r="I6" s="27">
        <f>SUM(G6:H6)</f>
        <v>118098</v>
      </c>
      <c r="J6" s="67">
        <f>I6/I42*100</f>
        <v>10.821296231816065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7" t="s">
        <v>96</v>
      </c>
      <c r="C7" s="79">
        <v>3544</v>
      </c>
      <c r="D7" s="5">
        <v>26092</v>
      </c>
      <c r="E7" s="5">
        <f>SUM(C7:D7)</f>
        <v>29636</v>
      </c>
      <c r="F7" s="6">
        <f>E7/E43*100</f>
        <v>24.028474829126701</v>
      </c>
      <c r="G7" s="79">
        <v>8021</v>
      </c>
      <c r="H7" s="5">
        <v>117531</v>
      </c>
      <c r="I7" s="5">
        <f>SUM(G7:H7)</f>
        <v>125552</v>
      </c>
      <c r="J7" s="68">
        <f>I7/I43*100</f>
        <v>12.095556748018547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7" t="s">
        <v>9</v>
      </c>
      <c r="C8" s="79">
        <v>4204</v>
      </c>
      <c r="D8" s="5">
        <v>30310</v>
      </c>
      <c r="E8" s="5">
        <f>SUM(C8:D8)</f>
        <v>34514</v>
      </c>
      <c r="F8" s="6">
        <f>E8/E44*100</f>
        <v>26.324058819940205</v>
      </c>
      <c r="G8" s="79">
        <v>10656</v>
      </c>
      <c r="H8" s="5">
        <v>132846</v>
      </c>
      <c r="I8" s="5">
        <f>SUM(G8:H8)</f>
        <v>143502</v>
      </c>
      <c r="J8" s="68">
        <f>I8/I44*100</f>
        <v>11.059211038403056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7" t="s">
        <v>101</v>
      </c>
      <c r="C9" s="8">
        <f>C6/C7*100</f>
        <v>137.41534988713317</v>
      </c>
      <c r="D9" s="7">
        <f>D6/D7*100</f>
        <v>93.622566303847918</v>
      </c>
      <c r="E9" s="7">
        <f>E6/E7*100</f>
        <v>98.859495208530163</v>
      </c>
      <c r="F9" s="6"/>
      <c r="G9" s="8">
        <f>G6/G7*100</f>
        <v>136.24236379503802</v>
      </c>
      <c r="H9" s="7">
        <f>H6/H7*100</f>
        <v>91.184453463341583</v>
      </c>
      <c r="I9" s="7">
        <f>I6/I7*100</f>
        <v>94.063017713775963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7" t="s">
        <v>102</v>
      </c>
      <c r="C10" s="8">
        <f>C6/C8*100</f>
        <v>115.84205518553759</v>
      </c>
      <c r="D10" s="7">
        <f>D6/D8*100</f>
        <v>80.593863411415384</v>
      </c>
      <c r="E10" s="7">
        <f>E6/E8*100</f>
        <v>84.88729211334531</v>
      </c>
      <c r="F10" s="6"/>
      <c r="G10" s="8">
        <f>G6/G8*100</f>
        <v>102.55255255255256</v>
      </c>
      <c r="H10" s="7">
        <f>H6/H8*100</f>
        <v>80.672357466540205</v>
      </c>
      <c r="I10" s="7">
        <f>I6/I8*100</f>
        <v>82.297110841660754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8" t="s">
        <v>7</v>
      </c>
      <c r="C11" s="14">
        <f>C6/E6*100</f>
        <v>16.622295037203905</v>
      </c>
      <c r="D11" s="15">
        <f>D6/E6*100</f>
        <v>83.377704962796102</v>
      </c>
      <c r="E11" s="15">
        <f>SUM(C11:D11)</f>
        <v>100</v>
      </c>
      <c r="F11" s="16"/>
      <c r="G11" s="14">
        <f>G6/I6*100</f>
        <v>9.25333197852631</v>
      </c>
      <c r="H11" s="15">
        <f>H6/I6*100</f>
        <v>90.746668021473681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6" t="s">
        <v>100</v>
      </c>
      <c r="C12" s="78">
        <v>6304</v>
      </c>
      <c r="D12" s="30">
        <v>61309</v>
      </c>
      <c r="E12" s="30">
        <f>SUM(C12:D12)</f>
        <v>67613</v>
      </c>
      <c r="F12" s="31">
        <f>E12/E42*100</f>
        <v>52.45099180029014</v>
      </c>
      <c r="G12" s="78">
        <v>34918</v>
      </c>
      <c r="H12" s="30">
        <v>417180</v>
      </c>
      <c r="I12" s="30">
        <f>SUM(G12:H12)</f>
        <v>452098</v>
      </c>
      <c r="J12" s="70">
        <f>I12/I42*100</f>
        <v>41.425649746918495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7" t="s">
        <v>96</v>
      </c>
      <c r="C13" s="79">
        <v>6006</v>
      </c>
      <c r="D13" s="5">
        <v>63157</v>
      </c>
      <c r="E13" s="5">
        <f>SUM(C13:D13)</f>
        <v>69163</v>
      </c>
      <c r="F13" s="6">
        <f>E13/E43*100</f>
        <v>56.076440970673843</v>
      </c>
      <c r="G13" s="79">
        <v>35729</v>
      </c>
      <c r="H13" s="5">
        <v>428380</v>
      </c>
      <c r="I13" s="5">
        <f>SUM(G13:H13)</f>
        <v>464109</v>
      </c>
      <c r="J13" s="68">
        <f>I13/I43*100</f>
        <v>44.711806636024434</v>
      </c>
      <c r="K13" s="56"/>
      <c r="L13" s="81" t="str">
        <f>B6</f>
        <v>2024.</v>
      </c>
      <c r="M13" s="92">
        <f>E6</f>
        <v>29298</v>
      </c>
      <c r="N13" s="92">
        <f>E12</f>
        <v>67613</v>
      </c>
      <c r="O13" s="92">
        <f>E18</f>
        <v>19310</v>
      </c>
      <c r="P13" s="1">
        <f>E24</f>
        <v>292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7" t="s">
        <v>9</v>
      </c>
      <c r="C14" s="79">
        <v>6429</v>
      </c>
      <c r="D14" s="5">
        <v>61942</v>
      </c>
      <c r="E14" s="5">
        <f>C14+D14</f>
        <v>68371</v>
      </c>
      <c r="F14" s="6">
        <f>E14/E44*100</f>
        <v>52.147019342241748</v>
      </c>
      <c r="G14" s="79">
        <v>41784</v>
      </c>
      <c r="H14" s="5">
        <v>430404</v>
      </c>
      <c r="I14" s="5">
        <f>SUM(G14:H14)</f>
        <v>472188</v>
      </c>
      <c r="J14" s="68">
        <f>I14/I44*100</f>
        <v>36.389923079827895</v>
      </c>
      <c r="K14" s="56"/>
      <c r="L14" s="81" t="str">
        <f>B7</f>
        <v>2023.</v>
      </c>
      <c r="M14" s="92">
        <f>E7</f>
        <v>29636</v>
      </c>
      <c r="N14" s="92">
        <f>E13</f>
        <v>69163</v>
      </c>
      <c r="O14" s="93">
        <f>E19</f>
        <v>11643</v>
      </c>
      <c r="P14" s="1">
        <f>E25</f>
        <v>296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7" t="s">
        <v>101</v>
      </c>
      <c r="C15" s="13">
        <f>C12/C13*100</f>
        <v>104.96170496170495</v>
      </c>
      <c r="D15" s="9">
        <f>D12/D13*11</f>
        <v>10.678135440252071</v>
      </c>
      <c r="E15" s="9">
        <f>E12/E13*100</f>
        <v>97.758917340196348</v>
      </c>
      <c r="F15" s="6"/>
      <c r="G15" s="13">
        <f>G12/G13*100</f>
        <v>97.730135184304061</v>
      </c>
      <c r="H15" s="9">
        <f>H12/H13*100</f>
        <v>97.385498856155749</v>
      </c>
      <c r="I15" s="9">
        <f>I12/I13*100</f>
        <v>97.412030363556838</v>
      </c>
      <c r="J15" s="68"/>
      <c r="K15" s="56"/>
      <c r="L15" s="81" t="str">
        <f>B8</f>
        <v>2019.</v>
      </c>
      <c r="M15" s="92">
        <f>E8</f>
        <v>34514</v>
      </c>
      <c r="N15" s="92">
        <f>E14</f>
        <v>68371</v>
      </c>
      <c r="O15" s="93">
        <f>E20</f>
        <v>13643</v>
      </c>
      <c r="P15" s="1">
        <f>E26</f>
        <v>321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7" t="s">
        <v>102</v>
      </c>
      <c r="C16" s="13">
        <f>C12/C14*100</f>
        <v>98.05568517654379</v>
      </c>
      <c r="D16" s="9">
        <f>D12/D14*100</f>
        <v>98.978076264892962</v>
      </c>
      <c r="E16" s="9">
        <f>E12/E14*100</f>
        <v>98.891342820786591</v>
      </c>
      <c r="F16" s="6"/>
      <c r="G16" s="13">
        <f>G12/G14*100</f>
        <v>83.567872869998084</v>
      </c>
      <c r="H16" s="9">
        <f>H12/H14*100</f>
        <v>96.927537848161265</v>
      </c>
      <c r="I16" s="9">
        <f>I12/I14*100</f>
        <v>95.745338721017902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43"/>
      <c r="B17" s="229" t="s">
        <v>7</v>
      </c>
      <c r="C17" s="10">
        <f>C12/E12*100</f>
        <v>9.3236507772173987</v>
      </c>
      <c r="D17" s="11">
        <f>D12/E12*100</f>
        <v>90.676349222782605</v>
      </c>
      <c r="E17" s="11">
        <f>SUM(C17:D17)</f>
        <v>100</v>
      </c>
      <c r="F17" s="12"/>
      <c r="G17" s="10">
        <f>G12/I12*100</f>
        <v>7.7235466646612014</v>
      </c>
      <c r="H17" s="11">
        <f>H12/I12*100</f>
        <v>92.276453335338786</v>
      </c>
      <c r="I17" s="11">
        <f>SUM(G17:H17)</f>
        <v>99.999999999999986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44" t="s">
        <v>11</v>
      </c>
      <c r="B18" s="226" t="s">
        <v>100</v>
      </c>
      <c r="C18" s="75">
        <v>1940</v>
      </c>
      <c r="D18" s="27">
        <v>17370</v>
      </c>
      <c r="E18" s="27">
        <f>C18+D18</f>
        <v>19310</v>
      </c>
      <c r="F18" s="28">
        <f>E18/E42*100</f>
        <v>14.979791632727471</v>
      </c>
      <c r="G18" s="75">
        <v>9076</v>
      </c>
      <c r="H18" s="27">
        <v>102520</v>
      </c>
      <c r="I18" s="27">
        <f>G18+H18</f>
        <v>111596</v>
      </c>
      <c r="J18" s="67">
        <f>I18/I42*100</f>
        <v>10.225519266081946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45"/>
      <c r="B19" s="227" t="s">
        <v>96</v>
      </c>
      <c r="C19" s="79">
        <v>1006</v>
      </c>
      <c r="D19" s="5">
        <v>10637</v>
      </c>
      <c r="E19" s="5">
        <f>SUM(C19:D19)</f>
        <v>11643</v>
      </c>
      <c r="F19" s="6">
        <f>E19/E43*100</f>
        <v>9.4399896219301596</v>
      </c>
      <c r="G19" s="79">
        <v>6038</v>
      </c>
      <c r="H19" s="5">
        <v>68036</v>
      </c>
      <c r="I19" s="5">
        <f>SUM(G19:H19)</f>
        <v>74074</v>
      </c>
      <c r="J19" s="68">
        <f>I19/I43*100</f>
        <v>7.1362166317758851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45"/>
      <c r="B20" s="227" t="s">
        <v>9</v>
      </c>
      <c r="C20" s="79">
        <v>1802</v>
      </c>
      <c r="D20" s="5">
        <v>11841</v>
      </c>
      <c r="E20" s="5">
        <f>C20+D20</f>
        <v>13643</v>
      </c>
      <c r="F20" s="6">
        <f>E20/E44*100</f>
        <v>10.405607419610714</v>
      </c>
      <c r="G20" s="79">
        <v>9907</v>
      </c>
      <c r="H20" s="5">
        <v>68070</v>
      </c>
      <c r="I20" s="5">
        <f>G20+H20</f>
        <v>77977</v>
      </c>
      <c r="J20" s="68">
        <f>I20/I44*100</f>
        <v>6.0094221623500381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7" t="s">
        <v>101</v>
      </c>
      <c r="C21" s="13">
        <f>C18/C19*100</f>
        <v>192.84294234592446</v>
      </c>
      <c r="D21" s="9">
        <f>D18/D19*100</f>
        <v>163.29792234652626</v>
      </c>
      <c r="E21" s="9">
        <f>E18/E19*100</f>
        <v>165.85072575796616</v>
      </c>
      <c r="F21" s="6"/>
      <c r="G21" s="13">
        <f>G18/G19*100</f>
        <v>150.31467373302419</v>
      </c>
      <c r="H21" s="9">
        <f>H18/H19*100</f>
        <v>150.68493150684932</v>
      </c>
      <c r="I21" s="9">
        <f>I18/I19*100</f>
        <v>150.65475065475064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7" t="s">
        <v>102</v>
      </c>
      <c r="C22" s="13">
        <f>C18/C20*100</f>
        <v>107.65815760266371</v>
      </c>
      <c r="D22" s="225">
        <f>D18/D20*100</f>
        <v>146.69369141119836</v>
      </c>
      <c r="E22" s="9">
        <f>E18/E20*100</f>
        <v>141.53778494466027</v>
      </c>
      <c r="F22" s="6"/>
      <c r="G22" s="13">
        <f>G18/G20*100</f>
        <v>91.611991521146663</v>
      </c>
      <c r="H22" s="9">
        <f>H18/H20*100</f>
        <v>150.60966651975906</v>
      </c>
      <c r="I22" s="9">
        <f>I18/I20*100</f>
        <v>143.11399515241675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8" t="s">
        <v>7</v>
      </c>
      <c r="C23" s="14">
        <f>C18/E18*100</f>
        <v>10.046607975142413</v>
      </c>
      <c r="D23" s="15">
        <f>D18/E18*100</f>
        <v>89.953392024857578</v>
      </c>
      <c r="E23" s="15">
        <f>SUM(C23:D23)</f>
        <v>99.999999999999986</v>
      </c>
      <c r="F23" s="16"/>
      <c r="G23" s="14">
        <f>G18/I18*100</f>
        <v>8.132907989533674</v>
      </c>
      <c r="H23" s="15">
        <f>H18/I18*100</f>
        <v>91.867092010466322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105</v>
      </c>
      <c r="B24" s="226" t="s">
        <v>100</v>
      </c>
      <c r="C24" s="78">
        <v>1</v>
      </c>
      <c r="D24" s="30">
        <v>291</v>
      </c>
      <c r="E24" s="29">
        <f>SUM(C24:D24)</f>
        <v>292</v>
      </c>
      <c r="F24" s="31">
        <f>E24/E42*100</f>
        <v>0.22651989418728233</v>
      </c>
      <c r="G24" s="78">
        <v>5</v>
      </c>
      <c r="H24" s="30">
        <v>1839</v>
      </c>
      <c r="I24" s="30">
        <f>SUM(G24:H24)</f>
        <v>1844</v>
      </c>
      <c r="J24" s="70">
        <f>I24/I42*100</f>
        <v>0.16896535293966727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7" t="s">
        <v>96</v>
      </c>
      <c r="C25" s="79">
        <v>2</v>
      </c>
      <c r="D25" s="5">
        <v>294</v>
      </c>
      <c r="E25" s="5">
        <f>SUM(C25:D25)</f>
        <v>296</v>
      </c>
      <c r="F25" s="6">
        <f>E25/E43*100</f>
        <v>0.2399928650769842</v>
      </c>
      <c r="G25" s="79">
        <v>20</v>
      </c>
      <c r="H25" s="5">
        <v>1830</v>
      </c>
      <c r="I25" s="5">
        <f>SUM(G25:H25)</f>
        <v>1850</v>
      </c>
      <c r="J25" s="68">
        <f>I25/I43*100</f>
        <v>0.17822718860579131</v>
      </c>
      <c r="K25" s="56"/>
      <c r="L25" s="81" t="s">
        <v>12</v>
      </c>
      <c r="M25" s="81">
        <f>I24</f>
        <v>1844</v>
      </c>
      <c r="N25" s="81">
        <f>I25</f>
        <v>1850</v>
      </c>
      <c r="O25" s="81">
        <f>I26</f>
        <v>1765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7" t="s">
        <v>9</v>
      </c>
      <c r="C26" s="79">
        <v>8</v>
      </c>
      <c r="D26" s="5">
        <v>313</v>
      </c>
      <c r="E26" s="5">
        <f>SUM(C26:D26)</f>
        <v>321</v>
      </c>
      <c r="F26" s="6">
        <f>E26/E44*100</f>
        <v>0.24482884861797546</v>
      </c>
      <c r="G26" s="79">
        <v>26</v>
      </c>
      <c r="H26" s="5">
        <v>1739</v>
      </c>
      <c r="I26" s="4">
        <f>SUM(G26:H26)</f>
        <v>1765</v>
      </c>
      <c r="J26" s="68">
        <f>I26/I44*100</f>
        <v>0.13602254660409888</v>
      </c>
      <c r="K26" s="56"/>
      <c r="L26" s="81" t="str">
        <f>A18</f>
        <v>OSTALI UGOSTITELJSKI OBJEKTI ZA SMJEŠTAJ</v>
      </c>
      <c r="M26" s="93">
        <f>I18</f>
        <v>111596</v>
      </c>
      <c r="N26" s="93">
        <f>I19</f>
        <v>74074</v>
      </c>
      <c r="O26" s="93">
        <f>I20</f>
        <v>77977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7" t="s">
        <v>101</v>
      </c>
      <c r="C27" s="13">
        <f>C24/C25*100</f>
        <v>50</v>
      </c>
      <c r="D27" s="9">
        <f>D24/D25*100</f>
        <v>98.979591836734699</v>
      </c>
      <c r="E27" s="9">
        <f>E24/E25*100</f>
        <v>98.648648648648646</v>
      </c>
      <c r="F27" s="6"/>
      <c r="G27" s="13">
        <f>G24/G25*100</f>
        <v>25</v>
      </c>
      <c r="H27" s="9">
        <f>H24/H25*100</f>
        <v>100.49180327868852</v>
      </c>
      <c r="I27" s="5">
        <f>I24/I25*100</f>
        <v>99.675675675675677</v>
      </c>
      <c r="J27" s="68"/>
      <c r="K27" s="56"/>
      <c r="L27" s="81" t="s">
        <v>10</v>
      </c>
      <c r="M27" s="93">
        <f>I12</f>
        <v>452098</v>
      </c>
      <c r="N27" s="93">
        <f>I13</f>
        <v>464109</v>
      </c>
      <c r="O27" s="93">
        <f>I14</f>
        <v>472188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7" t="s">
        <v>102</v>
      </c>
      <c r="C28" s="13">
        <f>C24/C26*100</f>
        <v>12.5</v>
      </c>
      <c r="D28" s="9">
        <f>D24/D26*100</f>
        <v>92.971246006389777</v>
      </c>
      <c r="E28" s="9">
        <f>E24/E26*100</f>
        <v>90.965732087227408</v>
      </c>
      <c r="F28" s="6"/>
      <c r="G28" s="13">
        <f>G24/G26*100</f>
        <v>19.230769230769234</v>
      </c>
      <c r="H28" s="9">
        <f>H24/H26*100</f>
        <v>105.75043128234618</v>
      </c>
      <c r="I28" s="9">
        <f>I24/I26*100</f>
        <v>104.47592067988668</v>
      </c>
      <c r="J28" s="68"/>
      <c r="K28" s="56"/>
      <c r="L28" s="81" t="s">
        <v>8</v>
      </c>
      <c r="M28" s="93">
        <f>I6</f>
        <v>118098</v>
      </c>
      <c r="N28" s="93">
        <f>I7</f>
        <v>125552</v>
      </c>
      <c r="O28" s="93">
        <f>I8</f>
        <v>143502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29" t="s">
        <v>7</v>
      </c>
      <c r="C29" s="10">
        <f>C24/E24*100</f>
        <v>0.34246575342465752</v>
      </c>
      <c r="D29" s="11">
        <f>D24/E24*100</f>
        <v>99.657534246575338</v>
      </c>
      <c r="E29" s="11">
        <f>SUM(C29:D29)</f>
        <v>100</v>
      </c>
      <c r="F29" s="12"/>
      <c r="G29" s="10">
        <f>G24/I24*100</f>
        <v>0.27114967462039047</v>
      </c>
      <c r="H29" s="11">
        <f>H24/I24*100</f>
        <v>99.728850325379611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0" t="s">
        <v>100</v>
      </c>
      <c r="C30" s="75">
        <f t="shared" ref="C30:J32" si="0">C6+C12+C18+C24</f>
        <v>13115</v>
      </c>
      <c r="D30" s="27">
        <f t="shared" si="0"/>
        <v>103398</v>
      </c>
      <c r="E30" s="27">
        <f t="shared" si="0"/>
        <v>116513</v>
      </c>
      <c r="F30" s="28">
        <f t="shared" si="0"/>
        <v>90.38531654603706</v>
      </c>
      <c r="G30" s="75">
        <f t="shared" si="0"/>
        <v>54927</v>
      </c>
      <c r="H30" s="27">
        <f t="shared" si="0"/>
        <v>628709</v>
      </c>
      <c r="I30" s="27">
        <f>I6+I12+I18+I24</f>
        <v>683636</v>
      </c>
      <c r="J30" s="67">
        <f t="shared" si="0"/>
        <v>62.64143059775617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1" t="s">
        <v>96</v>
      </c>
      <c r="C31" s="77">
        <f t="shared" si="0"/>
        <v>10558</v>
      </c>
      <c r="D31" s="42">
        <f t="shared" si="0"/>
        <v>100180</v>
      </c>
      <c r="E31" s="42">
        <f t="shared" si="0"/>
        <v>110738</v>
      </c>
      <c r="F31" s="43">
        <f t="shared" si="0"/>
        <v>89.784898286807689</v>
      </c>
      <c r="G31" s="77">
        <f t="shared" si="0"/>
        <v>49808</v>
      </c>
      <c r="H31" s="42">
        <f t="shared" si="0"/>
        <v>615777</v>
      </c>
      <c r="I31" s="42">
        <f t="shared" si="0"/>
        <v>665585</v>
      </c>
      <c r="J31" s="72">
        <f t="shared" si="0"/>
        <v>64.121807204424655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1" t="s">
        <v>9</v>
      </c>
      <c r="C32" s="77">
        <f t="shared" si="0"/>
        <v>12443</v>
      </c>
      <c r="D32" s="42">
        <f t="shared" si="0"/>
        <v>104406</v>
      </c>
      <c r="E32" s="42">
        <f t="shared" si="0"/>
        <v>116849</v>
      </c>
      <c r="F32" s="43">
        <f t="shared" si="0"/>
        <v>89.121514430410642</v>
      </c>
      <c r="G32" s="77">
        <f t="shared" si="0"/>
        <v>62373</v>
      </c>
      <c r="H32" s="42">
        <f t="shared" si="0"/>
        <v>633059</v>
      </c>
      <c r="I32" s="42">
        <f t="shared" si="0"/>
        <v>695432</v>
      </c>
      <c r="J32" s="72">
        <f t="shared" si="0"/>
        <v>53.594578827185089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1" t="s">
        <v>101</v>
      </c>
      <c r="C33" s="45">
        <f>C30/C31*100</f>
        <v>124.21860200795605</v>
      </c>
      <c r="D33" s="44">
        <f>D30/D31*100</f>
        <v>103.21221800758636</v>
      </c>
      <c r="E33" s="44">
        <f>E30/E31*100</f>
        <v>105.2150120103307</v>
      </c>
      <c r="F33" s="43"/>
      <c r="G33" s="45">
        <f>G30/G31*100</f>
        <v>110.27746546739479</v>
      </c>
      <c r="H33" s="44">
        <f>H30/H31*100</f>
        <v>102.10011091677669</v>
      </c>
      <c r="I33" s="44">
        <f>I30/I31*100</f>
        <v>102.71205030161437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1" t="s">
        <v>102</v>
      </c>
      <c r="C34" s="45">
        <f>C30/C32*100</f>
        <v>105.40062685847464</v>
      </c>
      <c r="D34" s="44">
        <f>D30/D32*100</f>
        <v>99.034538244928456</v>
      </c>
      <c r="E34" s="44">
        <f>E30/E32*100</f>
        <v>99.712449400508348</v>
      </c>
      <c r="F34" s="43"/>
      <c r="G34" s="45">
        <f>G30/G32*100</f>
        <v>88.062142273098942</v>
      </c>
      <c r="H34" s="44">
        <f>H30/H32*100</f>
        <v>99.31286025473139</v>
      </c>
      <c r="I34" s="44">
        <f>I30/I32*100</f>
        <v>98.303788148949138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2" t="s">
        <v>7</v>
      </c>
      <c r="C35" s="50">
        <f>C30/E30*100</f>
        <v>11.256254666861208</v>
      </c>
      <c r="D35" s="48">
        <f>D30/E30*100</f>
        <v>88.74374533313879</v>
      </c>
      <c r="E35" s="48">
        <f>SUM(C35:D35)</f>
        <v>100</v>
      </c>
      <c r="F35" s="49"/>
      <c r="G35" s="50">
        <f>G30/I30*100</f>
        <v>8.0345388481589612</v>
      </c>
      <c r="H35" s="48">
        <f>H30/I30*100</f>
        <v>91.965461151841041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6" t="s">
        <v>100</v>
      </c>
      <c r="C36" s="75">
        <v>3526</v>
      </c>
      <c r="D36" s="27">
        <v>8868</v>
      </c>
      <c r="E36" s="27">
        <f>SUM(C36:D36)</f>
        <v>12394</v>
      </c>
      <c r="F36" s="28">
        <f>E36/E42*100</f>
        <v>9.6146834539629342</v>
      </c>
      <c r="G36" s="75">
        <v>156692</v>
      </c>
      <c r="H36" s="27">
        <v>251020</v>
      </c>
      <c r="I36" s="27">
        <f>G36+H36</f>
        <v>407712</v>
      </c>
      <c r="J36" s="28">
        <f>I36/I42*100</f>
        <v>37.35856940224383</v>
      </c>
      <c r="K36" s="56"/>
      <c r="Q36" s="57"/>
    </row>
    <row r="37" spans="1:17" ht="15" customHeight="1" x14ac:dyDescent="0.25">
      <c r="A37" s="260"/>
      <c r="B37" s="227" t="s">
        <v>96</v>
      </c>
      <c r="C37" s="76">
        <v>3681</v>
      </c>
      <c r="D37" s="22">
        <v>8918</v>
      </c>
      <c r="E37" s="158">
        <f>SUM(C37:D37)</f>
        <v>12599</v>
      </c>
      <c r="F37" s="23">
        <f>E37/E43*100</f>
        <v>10.215101713192311</v>
      </c>
      <c r="G37" s="76">
        <v>149330</v>
      </c>
      <c r="H37" s="22">
        <v>223086</v>
      </c>
      <c r="I37" s="22">
        <f>G37+H37</f>
        <v>372416</v>
      </c>
      <c r="J37" s="23">
        <f>I37/I43*100</f>
        <v>35.878192795575345</v>
      </c>
      <c r="K37" s="56"/>
      <c r="L37" s="81" t="s">
        <v>8</v>
      </c>
      <c r="M37" s="82">
        <f>J6</f>
        <v>10.821296231816065</v>
      </c>
      <c r="Q37" s="57"/>
    </row>
    <row r="38" spans="1:17" ht="15" customHeight="1" x14ac:dyDescent="0.25">
      <c r="A38" s="260"/>
      <c r="B38" s="227" t="s">
        <v>9</v>
      </c>
      <c r="C38" s="76">
        <v>5322</v>
      </c>
      <c r="D38" s="22">
        <v>8941</v>
      </c>
      <c r="E38" s="22">
        <f>SUM(C38:D38)</f>
        <v>14263</v>
      </c>
      <c r="F38" s="23">
        <f>E38/E44*100</f>
        <v>10.87848556958936</v>
      </c>
      <c r="G38" s="76">
        <v>280736</v>
      </c>
      <c r="H38" s="22">
        <v>321411</v>
      </c>
      <c r="I38" s="22">
        <f>G38+H38</f>
        <v>602147</v>
      </c>
      <c r="J38" s="23">
        <f>I38/I44*100</f>
        <v>46.405421172814911</v>
      </c>
      <c r="K38" s="56"/>
      <c r="L38" s="81" t="s">
        <v>10</v>
      </c>
      <c r="M38" s="82">
        <f>J12</f>
        <v>41.425649746918495</v>
      </c>
      <c r="Q38" s="57"/>
    </row>
    <row r="39" spans="1:17" ht="15" customHeight="1" x14ac:dyDescent="0.25">
      <c r="A39" s="260"/>
      <c r="B39" s="227" t="s">
        <v>101</v>
      </c>
      <c r="C39" s="25">
        <f>C36/C37*100</f>
        <v>95.789187720728066</v>
      </c>
      <c r="D39" s="24">
        <f>D36/D37*100</f>
        <v>99.439336174030046</v>
      </c>
      <c r="E39" s="219">
        <f>E36/E37*100</f>
        <v>98.37288673704262</v>
      </c>
      <c r="F39" s="23"/>
      <c r="G39" s="25">
        <f>G36/G37*100</f>
        <v>104.93002075939195</v>
      </c>
      <c r="H39" s="24">
        <f>H36/H37*100</f>
        <v>112.52162843029146</v>
      </c>
      <c r="I39" s="24">
        <f>I36/I37*100</f>
        <v>109.47757346623131</v>
      </c>
      <c r="J39" s="23"/>
      <c r="K39" s="56"/>
      <c r="L39" s="81" t="s">
        <v>11</v>
      </c>
      <c r="M39" s="82">
        <f>J18</f>
        <v>10.225519266081946</v>
      </c>
      <c r="Q39" s="57"/>
    </row>
    <row r="40" spans="1:17" ht="15" customHeight="1" x14ac:dyDescent="0.25">
      <c r="A40" s="260"/>
      <c r="B40" s="227" t="s">
        <v>102</v>
      </c>
      <c r="C40" s="25">
        <f>C36/C38*100</f>
        <v>66.253288237504691</v>
      </c>
      <c r="D40" s="219">
        <f>D36/D38*100</f>
        <v>99.183536517168108</v>
      </c>
      <c r="E40" s="24">
        <f>E36/E38*100</f>
        <v>86.896164902194485</v>
      </c>
      <c r="F40" s="23"/>
      <c r="G40" s="25">
        <f>G36/G38*100</f>
        <v>55.814715604696232</v>
      </c>
      <c r="H40" s="24">
        <f>H36/H38*100</f>
        <v>78.099380543914179</v>
      </c>
      <c r="I40" s="24">
        <f>I36/I38*100</f>
        <v>67.709712080272752</v>
      </c>
      <c r="J40" s="23"/>
      <c r="K40" s="56"/>
      <c r="L40" s="81" t="s">
        <v>12</v>
      </c>
      <c r="M40" s="82">
        <f>J24</f>
        <v>0.16896535293966727</v>
      </c>
      <c r="Q40" s="57"/>
    </row>
    <row r="41" spans="1:17" ht="15" customHeight="1" thickBot="1" x14ac:dyDescent="0.3">
      <c r="A41" s="261"/>
      <c r="B41" s="233" t="s">
        <v>7</v>
      </c>
      <c r="C41" s="47">
        <f>C36/E36*100</f>
        <v>28.449249636921092</v>
      </c>
      <c r="D41" s="46">
        <f>D36/E36*100</f>
        <v>71.550750363078905</v>
      </c>
      <c r="E41" s="46">
        <f>SUM(C41:D41)</f>
        <v>100</v>
      </c>
      <c r="F41" s="26"/>
      <c r="G41" s="47">
        <f>G36/I36*100</f>
        <v>38.432030452868695</v>
      </c>
      <c r="H41" s="46">
        <f>H36/I36*100</f>
        <v>61.567969547131305</v>
      </c>
      <c r="I41" s="46">
        <f>SUM(G41:H41)</f>
        <v>100</v>
      </c>
      <c r="J41" s="26"/>
      <c r="K41" s="56"/>
      <c r="L41" s="81" t="s">
        <v>80</v>
      </c>
      <c r="M41" s="82">
        <f>J36</f>
        <v>37.35856940224383</v>
      </c>
      <c r="Q41" s="57"/>
    </row>
    <row r="42" spans="1:17" ht="15" customHeight="1" x14ac:dyDescent="0.25">
      <c r="A42" s="238" t="s">
        <v>77</v>
      </c>
      <c r="B42" s="234" t="s">
        <v>100</v>
      </c>
      <c r="C42" s="73">
        <f t="shared" ref="C42:D44" si="1">C30+C36</f>
        <v>16641</v>
      </c>
      <c r="D42" s="51">
        <f t="shared" si="1"/>
        <v>112266</v>
      </c>
      <c r="E42" s="51">
        <f>SUM(C42:D42)</f>
        <v>128907</v>
      </c>
      <c r="F42" s="52">
        <f>F6+F12+F18+F24+F36</f>
        <v>100</v>
      </c>
      <c r="G42" s="73">
        <f>G30+G36</f>
        <v>211619</v>
      </c>
      <c r="H42" s="51">
        <f t="shared" ref="G42:H44" si="2">H30+H36</f>
        <v>879729</v>
      </c>
      <c r="I42" s="51">
        <f>SUM(G42:H42)</f>
        <v>1091348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5" t="s">
        <v>96</v>
      </c>
      <c r="C43" s="74">
        <f t="shared" si="1"/>
        <v>14239</v>
      </c>
      <c r="D43" s="32">
        <f t="shared" si="1"/>
        <v>109098</v>
      </c>
      <c r="E43" s="32">
        <f>SUM(C43:D43)</f>
        <v>123337</v>
      </c>
      <c r="F43" s="33">
        <f>F31+F37</f>
        <v>100</v>
      </c>
      <c r="G43" s="74">
        <f t="shared" si="2"/>
        <v>199138</v>
      </c>
      <c r="H43" s="32">
        <f t="shared" si="2"/>
        <v>838863</v>
      </c>
      <c r="I43" s="32">
        <f>SUM(G43:H43)</f>
        <v>1038001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5" t="s">
        <v>9</v>
      </c>
      <c r="C44" s="74">
        <f t="shared" si="1"/>
        <v>17765</v>
      </c>
      <c r="D44" s="32">
        <f t="shared" si="1"/>
        <v>113347</v>
      </c>
      <c r="E44" s="32">
        <f>SUM(C44:D44)</f>
        <v>131112</v>
      </c>
      <c r="F44" s="33">
        <f>F32+F38</f>
        <v>100</v>
      </c>
      <c r="G44" s="74">
        <f t="shared" si="2"/>
        <v>343109</v>
      </c>
      <c r="H44" s="32">
        <f t="shared" si="2"/>
        <v>954470</v>
      </c>
      <c r="I44" s="237">
        <f>SUM(G44:H44)</f>
        <v>1297579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5" t="s">
        <v>101</v>
      </c>
      <c r="C45" s="35">
        <f>C42/C43*100</f>
        <v>116.86916216026407</v>
      </c>
      <c r="D45" s="34">
        <f>D42/D43*100</f>
        <v>102.9038112522686</v>
      </c>
      <c r="E45" s="34">
        <f>E42/E43*100</f>
        <v>104.51608195432027</v>
      </c>
      <c r="F45" s="33"/>
      <c r="G45" s="35">
        <f>G42/G43*100</f>
        <v>106.26751298094787</v>
      </c>
      <c r="H45" s="34">
        <f>H42/H43*100</f>
        <v>104.87159405051838</v>
      </c>
      <c r="I45" s="34">
        <f>I42/I43*100</f>
        <v>105.13939774624494</v>
      </c>
      <c r="J45" s="33"/>
      <c r="K45" s="56"/>
      <c r="Q45" s="57"/>
    </row>
    <row r="46" spans="1:17" ht="15" customHeight="1" x14ac:dyDescent="0.25">
      <c r="A46" s="238"/>
      <c r="B46" s="235" t="s">
        <v>102</v>
      </c>
      <c r="C46" s="35">
        <f>C42/C44*100</f>
        <v>93.672952434562333</v>
      </c>
      <c r="D46" s="34">
        <f>D42/D44*100</f>
        <v>99.046291476616062</v>
      </c>
      <c r="E46" s="34">
        <f>E42/E44*100</f>
        <v>98.31823174080175</v>
      </c>
      <c r="F46" s="33"/>
      <c r="G46" s="35">
        <f>G42/G44*100</f>
        <v>61.676901509432859</v>
      </c>
      <c r="H46" s="34">
        <f>H42/H44*100</f>
        <v>92.169371483650608</v>
      </c>
      <c r="I46" s="34">
        <f>I42/I44*100</f>
        <v>84.106478295348495</v>
      </c>
      <c r="J46" s="33"/>
      <c r="K46" s="56"/>
      <c r="Q46" s="57"/>
    </row>
    <row r="47" spans="1:17" ht="15" customHeight="1" thickBot="1" x14ac:dyDescent="0.3">
      <c r="A47" s="239"/>
      <c r="B47" s="236" t="s">
        <v>7</v>
      </c>
      <c r="C47" s="38">
        <f>C42/E42*100</f>
        <v>12.909306709488236</v>
      </c>
      <c r="D47" s="36">
        <f>D42/E42*100</f>
        <v>87.090693290511766</v>
      </c>
      <c r="E47" s="36">
        <f>SUM(C47:D47)</f>
        <v>100</v>
      </c>
      <c r="F47" s="37"/>
      <c r="G47" s="38">
        <f>G42/I42*100</f>
        <v>19.390606845845689</v>
      </c>
      <c r="H47" s="36">
        <f>H42/I42*100</f>
        <v>80.609393154154304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60" zoomScale="80" zoomScaleNormal="80" zoomScaleSheetLayoutView="80" zoomScalePageLayoutView="60" workbookViewId="0">
      <selection activeCell="P89" sqref="P89:P90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27.647900344627839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23641</v>
      </c>
      <c r="C6" s="123">
        <v>189011</v>
      </c>
      <c r="D6" s="127">
        <f t="shared" ref="D6:D37" si="1">IF($C$83&lt;&gt;0,C6/$C$83*100,0)</f>
        <v>27.647900344627839</v>
      </c>
      <c r="E6" s="124">
        <v>25482</v>
      </c>
      <c r="F6" s="123">
        <v>200485</v>
      </c>
      <c r="G6" s="125">
        <f t="shared" ref="G6:G37" si="2">IF($F$83&lt;&gt;0,F6/$F$83*100,0)</f>
        <v>30.12162233223405</v>
      </c>
      <c r="H6" s="122">
        <v>26567</v>
      </c>
      <c r="I6" s="123">
        <v>202658</v>
      </c>
      <c r="J6" s="127">
        <f t="shared" ref="J6:J37" si="3">IF($I$83&lt;&gt;0,I6/$I$83*100,0)</f>
        <v>29.141310724844416</v>
      </c>
      <c r="K6" s="132">
        <f t="shared" ref="K6:K37" si="4">IF(OR(B6&lt;&gt;0)*(E6&lt;&gt;0),B6/E6*100," ")</f>
        <v>92.775292363236801</v>
      </c>
      <c r="L6" s="133">
        <f t="shared" ref="L6:L37" si="5">IF(OR(C6&lt;&gt;0)*(F6&lt;&gt;0),C6/F6*100," ")</f>
        <v>94.276878569469034</v>
      </c>
      <c r="M6" s="189">
        <f t="shared" ref="M6:M37" si="6">IF(OR(B6&lt;&gt;0)*(H6&lt;&gt;0),B6/H6*100," ")</f>
        <v>88.986336432416152</v>
      </c>
      <c r="N6" s="190">
        <f t="shared" ref="N6:N37" si="7">IF(OR(C6&lt;&gt;0)*(I6&lt;&gt;0),C6/I6*100," ")</f>
        <v>93.265994927414667</v>
      </c>
      <c r="O6" s="131">
        <f>IF(OR(E6&lt;&gt;0)*(H6&lt;&gt;0),E6/H6*100," ")</f>
        <v>95.915985997666269</v>
      </c>
      <c r="P6" s="133">
        <f>IF(OR(F6&lt;&gt;0)*(I6&lt;&gt;0),F6/I6*100," ")</f>
        <v>98.927750199844084</v>
      </c>
      <c r="Q6" t="str">
        <f t="shared" si="0"/>
        <v>Austrija</v>
      </c>
      <c r="R6" s="101">
        <f t="shared" ref="R6:R14" si="8">D7</f>
        <v>12.881416426285334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16841</v>
      </c>
      <c r="C7" s="109">
        <v>88062</v>
      </c>
      <c r="D7" s="128">
        <f t="shared" si="1"/>
        <v>12.881416426285334</v>
      </c>
      <c r="E7" s="112">
        <v>16101</v>
      </c>
      <c r="F7" s="109">
        <v>83735</v>
      </c>
      <c r="G7" s="39">
        <f t="shared" si="2"/>
        <v>12.580662124296671</v>
      </c>
      <c r="H7" s="108">
        <v>15787</v>
      </c>
      <c r="I7" s="109">
        <v>81323</v>
      </c>
      <c r="J7" s="127">
        <f t="shared" si="3"/>
        <v>11.693882363768132</v>
      </c>
      <c r="K7" s="132">
        <f t="shared" si="4"/>
        <v>104.59598782684306</v>
      </c>
      <c r="L7" s="133">
        <f t="shared" si="5"/>
        <v>105.16749268525707</v>
      </c>
      <c r="M7" s="40">
        <f t="shared" si="6"/>
        <v>106.67637929942357</v>
      </c>
      <c r="N7" s="41">
        <f t="shared" si="7"/>
        <v>108.28670855723472</v>
      </c>
      <c r="O7" s="131">
        <f t="shared" ref="O7:O38" si="9">IF(OR(E7&lt;&gt;0)*(H7&lt;&gt;0),E7/H7*100," ")</f>
        <v>101.9889782732628</v>
      </c>
      <c r="P7" s="133">
        <f t="shared" ref="P7:P70" si="10">IF(OR(F7&lt;&gt;0)*(I7&lt;&gt;0),F7/I7*100," ")</f>
        <v>102.96595059208342</v>
      </c>
      <c r="Q7" t="str">
        <f t="shared" si="0"/>
        <v>Mađarska</v>
      </c>
      <c r="R7" s="101">
        <f t="shared" si="8"/>
        <v>9.0197122445277902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44</v>
      </c>
      <c r="B8" s="108">
        <v>12188</v>
      </c>
      <c r="C8" s="109">
        <v>61662</v>
      </c>
      <c r="D8" s="128">
        <f t="shared" si="1"/>
        <v>9.0197122445277902</v>
      </c>
      <c r="E8" s="112">
        <v>10289</v>
      </c>
      <c r="F8" s="109">
        <v>51605</v>
      </c>
      <c r="G8" s="39">
        <f t="shared" si="2"/>
        <v>7.7533297775640984</v>
      </c>
      <c r="H8" s="108">
        <v>9301</v>
      </c>
      <c r="I8" s="109">
        <v>47115</v>
      </c>
      <c r="J8" s="127">
        <f t="shared" si="3"/>
        <v>6.7749255139251581</v>
      </c>
      <c r="K8" s="132">
        <f t="shared" si="4"/>
        <v>118.45660414034404</v>
      </c>
      <c r="L8" s="133">
        <f t="shared" si="5"/>
        <v>119.4884216645674</v>
      </c>
      <c r="M8" s="40">
        <f t="shared" si="6"/>
        <v>131.03967315342436</v>
      </c>
      <c r="N8" s="41">
        <f t="shared" si="7"/>
        <v>130.87551735116205</v>
      </c>
      <c r="O8" s="131">
        <f t="shared" si="9"/>
        <v>110.62251370820341</v>
      </c>
      <c r="P8" s="133">
        <f t="shared" si="10"/>
        <v>109.5298737132548</v>
      </c>
      <c r="Q8" t="str">
        <f t="shared" si="0"/>
        <v>Slovenija</v>
      </c>
      <c r="R8" s="101">
        <f t="shared" si="8"/>
        <v>8.701706756226999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12723</v>
      </c>
      <c r="C9" s="109">
        <v>59488</v>
      </c>
      <c r="D9" s="128">
        <f t="shared" si="1"/>
        <v>8.701706756226999</v>
      </c>
      <c r="E9" s="112">
        <v>11111</v>
      </c>
      <c r="F9" s="109">
        <v>52440</v>
      </c>
      <c r="G9" s="39">
        <f t="shared" si="2"/>
        <v>7.8787833259463476</v>
      </c>
      <c r="H9" s="108">
        <v>13648</v>
      </c>
      <c r="I9" s="109">
        <v>64628</v>
      </c>
      <c r="J9" s="127">
        <f t="shared" si="3"/>
        <v>9.2932163029598858</v>
      </c>
      <c r="K9" s="132">
        <f t="shared" si="4"/>
        <v>114.50814508145082</v>
      </c>
      <c r="L9" s="133">
        <f t="shared" si="5"/>
        <v>113.44012204424104</v>
      </c>
      <c r="M9" s="40">
        <f t="shared" si="6"/>
        <v>93.222450175849943</v>
      </c>
      <c r="N9" s="41">
        <f t="shared" si="7"/>
        <v>92.046790864640712</v>
      </c>
      <c r="O9" s="131">
        <f t="shared" si="9"/>
        <v>81.411195779601414</v>
      </c>
      <c r="P9" s="133">
        <f t="shared" si="10"/>
        <v>81.141300984093576</v>
      </c>
      <c r="Q9" t="str">
        <f t="shared" si="0"/>
        <v>Hrvatska</v>
      </c>
      <c r="R9" s="101">
        <f t="shared" si="8"/>
        <v>8.0345388481589612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13115</v>
      </c>
      <c r="C10" s="109">
        <v>54927</v>
      </c>
      <c r="D10" s="128">
        <f t="shared" si="1"/>
        <v>8.0345388481589612</v>
      </c>
      <c r="E10" s="112">
        <v>10558</v>
      </c>
      <c r="F10" s="109">
        <v>49808</v>
      </c>
      <c r="G10" s="39">
        <f t="shared" si="2"/>
        <v>7.4833417219438534</v>
      </c>
      <c r="H10" s="108">
        <v>12443</v>
      </c>
      <c r="I10" s="109">
        <v>62373</v>
      </c>
      <c r="J10" s="127">
        <f t="shared" si="3"/>
        <v>8.968957425025021</v>
      </c>
      <c r="K10" s="132">
        <f t="shared" si="4"/>
        <v>124.21860200795605</v>
      </c>
      <c r="L10" s="133">
        <f t="shared" si="5"/>
        <v>110.27746546739479</v>
      </c>
      <c r="M10" s="40">
        <f t="shared" si="6"/>
        <v>105.40062685847464</v>
      </c>
      <c r="N10" s="41">
        <f t="shared" si="7"/>
        <v>88.062142273098942</v>
      </c>
      <c r="O10" s="131">
        <f t="shared" si="9"/>
        <v>84.850920196094194</v>
      </c>
      <c r="P10" s="133">
        <f t="shared" si="10"/>
        <v>79.855065493081952</v>
      </c>
      <c r="Q10" t="str">
        <f t="shared" si="0"/>
        <v>Italija</v>
      </c>
      <c r="R10" s="101">
        <f t="shared" si="8"/>
        <v>6.1311867719078572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7575</v>
      </c>
      <c r="C11" s="117">
        <v>41915</v>
      </c>
      <c r="D11" s="129">
        <f t="shared" si="1"/>
        <v>6.1311867719078572</v>
      </c>
      <c r="E11" s="118">
        <v>8464</v>
      </c>
      <c r="F11" s="117">
        <v>48671</v>
      </c>
      <c r="G11" s="119">
        <f t="shared" si="2"/>
        <v>7.3125145548652695</v>
      </c>
      <c r="H11" s="116">
        <v>12251</v>
      </c>
      <c r="I11" s="110">
        <v>71763</v>
      </c>
      <c r="J11" s="152">
        <f t="shared" si="3"/>
        <v>10.319197275937835</v>
      </c>
      <c r="K11" s="194">
        <f t="shared" si="4"/>
        <v>89.496691871455582</v>
      </c>
      <c r="L11" s="195">
        <f t="shared" si="5"/>
        <v>86.119044194694993</v>
      </c>
      <c r="M11" s="196">
        <f t="shared" si="6"/>
        <v>61.831687209207409</v>
      </c>
      <c r="N11" s="213">
        <f t="shared" si="7"/>
        <v>58.407535916837375</v>
      </c>
      <c r="O11" s="214">
        <f t="shared" si="9"/>
        <v>69.088237694882054</v>
      </c>
      <c r="P11" s="195">
        <f t="shared" si="10"/>
        <v>67.821858060560459</v>
      </c>
      <c r="Q11" t="str">
        <f t="shared" si="0"/>
        <v>Slovačka</v>
      </c>
      <c r="R11" s="101">
        <f t="shared" si="8"/>
        <v>5.1792181804352024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51</v>
      </c>
      <c r="B12" s="116">
        <v>5547</v>
      </c>
      <c r="C12" s="117">
        <v>35407</v>
      </c>
      <c r="D12" s="129">
        <f t="shared" si="1"/>
        <v>5.1792181804352024</v>
      </c>
      <c r="E12" s="118">
        <v>5268</v>
      </c>
      <c r="F12" s="117">
        <v>33997</v>
      </c>
      <c r="G12" s="119">
        <f t="shared" si="2"/>
        <v>5.1078374662890536</v>
      </c>
      <c r="H12" s="116">
        <v>4469</v>
      </c>
      <c r="I12" s="110">
        <v>28302</v>
      </c>
      <c r="J12" s="152">
        <f t="shared" si="3"/>
        <v>4.0697005602273117</v>
      </c>
      <c r="K12" s="194">
        <f t="shared" si="4"/>
        <v>105.29612756264237</v>
      </c>
      <c r="L12" s="195">
        <f t="shared" si="5"/>
        <v>104.14742477277407</v>
      </c>
      <c r="M12" s="196">
        <f t="shared" si="6"/>
        <v>124.12172745580668</v>
      </c>
      <c r="N12" s="213">
        <f t="shared" si="7"/>
        <v>125.10423291640167</v>
      </c>
      <c r="O12" s="214">
        <f t="shared" si="9"/>
        <v>117.87872007160438</v>
      </c>
      <c r="P12" s="195">
        <f t="shared" si="10"/>
        <v>120.12225284432196</v>
      </c>
      <c r="Q12" t="str">
        <f t="shared" si="0"/>
        <v>Poljska</v>
      </c>
      <c r="R12" s="101">
        <f t="shared" si="8"/>
        <v>5.0937926030811713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5184</v>
      </c>
      <c r="C13" s="117">
        <v>34823</v>
      </c>
      <c r="D13" s="129">
        <f t="shared" si="1"/>
        <v>5.0937926030811713</v>
      </c>
      <c r="E13" s="118">
        <v>4088</v>
      </c>
      <c r="F13" s="117">
        <v>27142</v>
      </c>
      <c r="G13" s="119">
        <f t="shared" si="2"/>
        <v>4.0779164193904611</v>
      </c>
      <c r="H13" s="116">
        <v>3585</v>
      </c>
      <c r="I13" s="110">
        <v>24071</v>
      </c>
      <c r="J13" s="152">
        <f t="shared" si="3"/>
        <v>3.4613017520045095</v>
      </c>
      <c r="K13" s="194">
        <f t="shared" si="4"/>
        <v>126.81017612524461</v>
      </c>
      <c r="L13" s="195">
        <f t="shared" si="5"/>
        <v>128.29931471520152</v>
      </c>
      <c r="M13" s="196">
        <f t="shared" si="6"/>
        <v>144.60251046025107</v>
      </c>
      <c r="N13" s="213">
        <f t="shared" si="7"/>
        <v>144.66785758796891</v>
      </c>
      <c r="O13" s="214">
        <f t="shared" si="9"/>
        <v>114.03068340306834</v>
      </c>
      <c r="P13" s="195">
        <f t="shared" si="10"/>
        <v>112.7580906484982</v>
      </c>
      <c r="Q13" t="str">
        <f t="shared" si="0"/>
        <v>Češka</v>
      </c>
      <c r="R13" s="101">
        <f t="shared" si="8"/>
        <v>4.0850686622705652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34</v>
      </c>
      <c r="B14" s="116">
        <v>4375</v>
      </c>
      <c r="C14" s="117">
        <v>27927</v>
      </c>
      <c r="D14" s="129">
        <f t="shared" si="1"/>
        <v>4.0850686622705652</v>
      </c>
      <c r="E14" s="118">
        <v>4821</v>
      </c>
      <c r="F14" s="117">
        <v>31248</v>
      </c>
      <c r="G14" s="119">
        <f t="shared" si="2"/>
        <v>4.6948173411359928</v>
      </c>
      <c r="H14" s="116">
        <v>3751</v>
      </c>
      <c r="I14" s="110">
        <v>24145</v>
      </c>
      <c r="J14" s="152">
        <f t="shared" si="3"/>
        <v>3.4719426198391794</v>
      </c>
      <c r="K14" s="194">
        <f t="shared" si="4"/>
        <v>90.74880730138976</v>
      </c>
      <c r="L14" s="195">
        <f t="shared" si="5"/>
        <v>89.372119815668199</v>
      </c>
      <c r="M14" s="196">
        <f t="shared" si="6"/>
        <v>116.63556384964009</v>
      </c>
      <c r="N14" s="213">
        <f t="shared" si="7"/>
        <v>115.66369848829984</v>
      </c>
      <c r="O14" s="214">
        <f t="shared" si="9"/>
        <v>128.52572647294056</v>
      </c>
      <c r="P14" s="195">
        <f t="shared" si="10"/>
        <v>129.41809898529718</v>
      </c>
      <c r="Q14" t="str">
        <f t="shared" si="0"/>
        <v>Ukrajina</v>
      </c>
      <c r="R14" s="101">
        <f t="shared" si="8"/>
        <v>1.5101603777448818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87</v>
      </c>
      <c r="B15" s="116">
        <v>1622</v>
      </c>
      <c r="C15" s="117">
        <v>10324</v>
      </c>
      <c r="D15" s="129">
        <f t="shared" si="1"/>
        <v>1.5101603777448818</v>
      </c>
      <c r="E15" s="118">
        <v>1490</v>
      </c>
      <c r="F15" s="117">
        <v>10594</v>
      </c>
      <c r="G15" s="119">
        <f t="shared" si="2"/>
        <v>1.5916825048641421</v>
      </c>
      <c r="H15" s="116">
        <v>1005</v>
      </c>
      <c r="I15" s="110">
        <v>6961</v>
      </c>
      <c r="J15" s="152">
        <f t="shared" si="3"/>
        <v>1.0009605540153459</v>
      </c>
      <c r="K15" s="194">
        <f t="shared" si="4"/>
        <v>108.85906040268456</v>
      </c>
      <c r="L15" s="195">
        <f t="shared" si="5"/>
        <v>97.451387577874272</v>
      </c>
      <c r="M15" s="196">
        <f t="shared" si="6"/>
        <v>161.39303482587064</v>
      </c>
      <c r="N15" s="213">
        <f t="shared" si="7"/>
        <v>148.31202413446346</v>
      </c>
      <c r="O15" s="214">
        <f t="shared" si="9"/>
        <v>148.25870646766168</v>
      </c>
      <c r="P15" s="195">
        <f t="shared" si="10"/>
        <v>152.19077718718574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1546</v>
      </c>
      <c r="C16" s="5">
        <v>9674</v>
      </c>
      <c r="D16" s="130">
        <f t="shared" si="1"/>
        <v>1.4150805399364574</v>
      </c>
      <c r="E16" s="80">
        <v>924</v>
      </c>
      <c r="F16" s="5">
        <v>7714</v>
      </c>
      <c r="G16" s="94">
        <f t="shared" si="2"/>
        <v>1.1589804457732671</v>
      </c>
      <c r="H16" s="79">
        <v>789</v>
      </c>
      <c r="I16" s="5">
        <v>5619</v>
      </c>
      <c r="J16" s="153">
        <f t="shared" si="3"/>
        <v>0.8079869778784986</v>
      </c>
      <c r="K16" s="193">
        <f t="shared" si="4"/>
        <v>167.31601731601731</v>
      </c>
      <c r="L16" s="197">
        <f t="shared" si="5"/>
        <v>125.40834845735027</v>
      </c>
      <c r="M16" s="95">
        <f t="shared" si="6"/>
        <v>195.94423320659061</v>
      </c>
      <c r="N16" s="96">
        <f t="shared" si="7"/>
        <v>172.16586581242214</v>
      </c>
      <c r="O16" s="198">
        <f t="shared" si="9"/>
        <v>117.11026615969583</v>
      </c>
      <c r="P16" s="197">
        <f t="shared" si="10"/>
        <v>137.28421427300231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1750</v>
      </c>
      <c r="C17" s="5">
        <v>9555</v>
      </c>
      <c r="D17" s="130">
        <f t="shared" si="1"/>
        <v>1.3976736157838381</v>
      </c>
      <c r="E17" s="80">
        <v>1708</v>
      </c>
      <c r="F17" s="5">
        <v>9066</v>
      </c>
      <c r="G17" s="94">
        <f t="shared" si="2"/>
        <v>1.3621100235131502</v>
      </c>
      <c r="H17" s="79">
        <v>1693</v>
      </c>
      <c r="I17" s="5">
        <v>8288</v>
      </c>
      <c r="J17" s="153">
        <f t="shared" si="3"/>
        <v>1.1917771974830034</v>
      </c>
      <c r="K17" s="193">
        <f t="shared" si="4"/>
        <v>102.45901639344261</v>
      </c>
      <c r="L17" s="197">
        <f t="shared" si="5"/>
        <v>105.39377895433488</v>
      </c>
      <c r="M17" s="95">
        <f t="shared" si="6"/>
        <v>103.36680448907265</v>
      </c>
      <c r="N17" s="96">
        <f t="shared" si="7"/>
        <v>115.28716216216218</v>
      </c>
      <c r="O17" s="198">
        <f t="shared" si="9"/>
        <v>100.8860011813349</v>
      </c>
      <c r="P17" s="197">
        <f t="shared" si="10"/>
        <v>109.38706563706563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1541</v>
      </c>
      <c r="C18" s="5">
        <v>8568</v>
      </c>
      <c r="D18" s="130">
        <f t="shared" si="1"/>
        <v>1.2532985389885847</v>
      </c>
      <c r="E18" s="80">
        <v>1503</v>
      </c>
      <c r="F18" s="5">
        <v>7859</v>
      </c>
      <c r="G18" s="94">
        <f t="shared" si="2"/>
        <v>1.1807657924983286</v>
      </c>
      <c r="H18" s="79">
        <v>1227</v>
      </c>
      <c r="I18" s="5">
        <v>6522</v>
      </c>
      <c r="J18" s="153">
        <f t="shared" si="3"/>
        <v>0.9378343245637244</v>
      </c>
      <c r="K18" s="193">
        <f t="shared" si="4"/>
        <v>102.52827677977379</v>
      </c>
      <c r="L18" s="197">
        <f t="shared" si="5"/>
        <v>109.02150400814352</v>
      </c>
      <c r="M18" s="95">
        <f t="shared" si="6"/>
        <v>125.59087204563977</v>
      </c>
      <c r="N18" s="96">
        <f t="shared" si="7"/>
        <v>131.37074517019317</v>
      </c>
      <c r="O18" s="198">
        <f t="shared" si="9"/>
        <v>122.49388753056235</v>
      </c>
      <c r="P18" s="197">
        <f t="shared" si="10"/>
        <v>120.49984667279976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108</v>
      </c>
      <c r="B19" s="141">
        <v>937</v>
      </c>
      <c r="C19" s="111">
        <v>5531</v>
      </c>
      <c r="D19" s="130">
        <f t="shared" si="1"/>
        <v>0.80905628141291575</v>
      </c>
      <c r="E19" s="80">
        <v>796</v>
      </c>
      <c r="F19" s="5">
        <v>5574</v>
      </c>
      <c r="G19" s="94">
        <f t="shared" si="2"/>
        <v>0.83745877686546422</v>
      </c>
      <c r="H19" s="79">
        <v>1152</v>
      </c>
      <c r="I19" s="5">
        <v>9653</v>
      </c>
      <c r="J19" s="153">
        <f t="shared" si="3"/>
        <v>1.3880580703792749</v>
      </c>
      <c r="K19" s="193">
        <f t="shared" si="4"/>
        <v>117.71356783919597</v>
      </c>
      <c r="L19" s="197">
        <f t="shared" si="5"/>
        <v>99.228561176892711</v>
      </c>
      <c r="M19" s="95">
        <f t="shared" si="6"/>
        <v>81.336805555555557</v>
      </c>
      <c r="N19" s="96">
        <f t="shared" si="7"/>
        <v>57.298249248938149</v>
      </c>
      <c r="O19" s="198">
        <f t="shared" si="9"/>
        <v>69.097222222222214</v>
      </c>
      <c r="P19" s="197">
        <f t="shared" si="10"/>
        <v>57.743706619703715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49</v>
      </c>
      <c r="B20" s="141">
        <v>1003</v>
      </c>
      <c r="C20" s="111">
        <v>5304</v>
      </c>
      <c r="D20" s="130">
        <f t="shared" si="1"/>
        <v>0.7758514765167428</v>
      </c>
      <c r="E20" s="80">
        <v>929</v>
      </c>
      <c r="F20" s="5">
        <v>4765</v>
      </c>
      <c r="G20" s="94">
        <f t="shared" si="2"/>
        <v>0.71591156651667331</v>
      </c>
      <c r="H20" s="79">
        <v>829</v>
      </c>
      <c r="I20" s="5">
        <v>4978</v>
      </c>
      <c r="J20" s="153">
        <f t="shared" si="3"/>
        <v>0.71581405514845453</v>
      </c>
      <c r="K20" s="193">
        <f t="shared" si="4"/>
        <v>107.96555435952638</v>
      </c>
      <c r="L20" s="197">
        <f t="shared" si="5"/>
        <v>111.31164742917103</v>
      </c>
      <c r="M20" s="95">
        <f t="shared" si="6"/>
        <v>120.9891435464415</v>
      </c>
      <c r="N20" s="96">
        <f t="shared" si="7"/>
        <v>106.54881478505425</v>
      </c>
      <c r="O20" s="198">
        <f t="shared" si="9"/>
        <v>112.06272617611582</v>
      </c>
      <c r="P20" s="197">
        <f t="shared" si="10"/>
        <v>95.721173161912404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54</v>
      </c>
      <c r="B21" s="79">
        <v>740</v>
      </c>
      <c r="C21" s="5">
        <v>4440</v>
      </c>
      <c r="D21" s="130">
        <f t="shared" si="1"/>
        <v>0.64946843056831416</v>
      </c>
      <c r="E21" s="80">
        <v>604</v>
      </c>
      <c r="F21" s="5">
        <v>3348</v>
      </c>
      <c r="G21" s="94">
        <f t="shared" si="2"/>
        <v>0.50301614369314218</v>
      </c>
      <c r="H21" s="79">
        <v>994</v>
      </c>
      <c r="I21" s="5">
        <v>5618</v>
      </c>
      <c r="J21" s="153">
        <f t="shared" si="3"/>
        <v>0.80784318236721919</v>
      </c>
      <c r="K21" s="193">
        <f t="shared" si="4"/>
        <v>122.51655629139073</v>
      </c>
      <c r="L21" s="197">
        <f t="shared" si="5"/>
        <v>132.61648745519713</v>
      </c>
      <c r="M21" s="95">
        <f t="shared" si="6"/>
        <v>74.446680080482892</v>
      </c>
      <c r="N21" s="96">
        <f t="shared" si="7"/>
        <v>79.031683873264498</v>
      </c>
      <c r="O21" s="198">
        <f t="shared" si="9"/>
        <v>60.764587525150901</v>
      </c>
      <c r="P21" s="197">
        <f t="shared" si="10"/>
        <v>59.5941616233535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104</v>
      </c>
      <c r="B22" s="141">
        <v>229</v>
      </c>
      <c r="C22" s="111">
        <v>4280</v>
      </c>
      <c r="D22" s="130">
        <f t="shared" si="1"/>
        <v>0.62606416280008659</v>
      </c>
      <c r="E22" s="80">
        <v>183</v>
      </c>
      <c r="F22" s="5">
        <v>2580</v>
      </c>
      <c r="G22" s="94">
        <f t="shared" si="2"/>
        <v>0.38762892793557546</v>
      </c>
      <c r="H22" s="79">
        <v>88</v>
      </c>
      <c r="I22" s="5">
        <v>564</v>
      </c>
      <c r="J22" s="153">
        <f t="shared" si="3"/>
        <v>8.1100668361536427E-2</v>
      </c>
      <c r="K22" s="193">
        <f t="shared" si="4"/>
        <v>125.13661202185793</v>
      </c>
      <c r="L22" s="197">
        <f t="shared" si="5"/>
        <v>165.89147286821705</v>
      </c>
      <c r="M22" s="95">
        <f t="shared" si="6"/>
        <v>260.22727272727269</v>
      </c>
      <c r="N22" s="96">
        <f t="shared" si="7"/>
        <v>758.86524822695037</v>
      </c>
      <c r="O22" s="198">
        <f t="shared" si="9"/>
        <v>207.95454545454547</v>
      </c>
      <c r="P22" s="197">
        <f t="shared" si="10"/>
        <v>457.44680851063828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29</v>
      </c>
      <c r="B23" s="141">
        <v>755</v>
      </c>
      <c r="C23" s="111">
        <v>4111</v>
      </c>
      <c r="D23" s="130">
        <f t="shared" si="1"/>
        <v>0.60134340496989624</v>
      </c>
      <c r="E23" s="80">
        <v>1029</v>
      </c>
      <c r="F23" s="5">
        <v>5880</v>
      </c>
      <c r="G23" s="94">
        <f t="shared" si="2"/>
        <v>0.88343337064386973</v>
      </c>
      <c r="H23" s="79">
        <v>842</v>
      </c>
      <c r="I23" s="5">
        <v>5001</v>
      </c>
      <c r="J23" s="153">
        <f t="shared" si="3"/>
        <v>0.71912135190787885</v>
      </c>
      <c r="K23" s="193">
        <f t="shared" si="4"/>
        <v>73.372206025267246</v>
      </c>
      <c r="L23" s="197">
        <f t="shared" si="5"/>
        <v>69.914965986394563</v>
      </c>
      <c r="M23" s="95">
        <f t="shared" si="6"/>
        <v>89.667458432304031</v>
      </c>
      <c r="N23" s="96">
        <f t="shared" si="7"/>
        <v>82.203559288142372</v>
      </c>
      <c r="O23" s="198">
        <f t="shared" si="9"/>
        <v>122.20902612826603</v>
      </c>
      <c r="P23" s="197">
        <f t="shared" si="10"/>
        <v>117.57648470305939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25</v>
      </c>
      <c r="B24" s="141">
        <v>822</v>
      </c>
      <c r="C24" s="111">
        <v>3700</v>
      </c>
      <c r="D24" s="130">
        <f t="shared" si="1"/>
        <v>0.54122369214026178</v>
      </c>
      <c r="E24" s="80">
        <v>840</v>
      </c>
      <c r="F24" s="5">
        <v>3339</v>
      </c>
      <c r="G24" s="94">
        <f t="shared" si="2"/>
        <v>0.50166394975848316</v>
      </c>
      <c r="H24" s="79">
        <v>917</v>
      </c>
      <c r="I24" s="5">
        <v>4031</v>
      </c>
      <c r="J24" s="153">
        <f t="shared" si="3"/>
        <v>0.57963970596693859</v>
      </c>
      <c r="K24" s="193">
        <f t="shared" si="4"/>
        <v>97.857142857142847</v>
      </c>
      <c r="L24" s="197">
        <f t="shared" si="5"/>
        <v>110.8116202455825</v>
      </c>
      <c r="M24" s="95">
        <f t="shared" si="6"/>
        <v>89.6401308615049</v>
      </c>
      <c r="N24" s="96">
        <f t="shared" si="7"/>
        <v>91.788638055073179</v>
      </c>
      <c r="O24" s="198">
        <f t="shared" si="9"/>
        <v>91.603053435114504</v>
      </c>
      <c r="P24" s="197">
        <f t="shared" si="10"/>
        <v>82.833043909699825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681</v>
      </c>
      <c r="C25" s="111">
        <v>2998</v>
      </c>
      <c r="D25" s="130">
        <f t="shared" si="1"/>
        <v>0.43853746730716348</v>
      </c>
      <c r="E25" s="80">
        <v>533</v>
      </c>
      <c r="F25" s="5">
        <v>2481</v>
      </c>
      <c r="G25" s="94">
        <f t="shared" si="2"/>
        <v>0.37275479465432665</v>
      </c>
      <c r="H25" s="79">
        <v>463</v>
      </c>
      <c r="I25" s="5">
        <v>1865</v>
      </c>
      <c r="J25" s="153">
        <f t="shared" si="3"/>
        <v>0.26817862853593161</v>
      </c>
      <c r="K25" s="193">
        <f t="shared" si="4"/>
        <v>127.76735459662289</v>
      </c>
      <c r="L25" s="197">
        <f t="shared" si="5"/>
        <v>120.83837162434503</v>
      </c>
      <c r="M25" s="95">
        <f t="shared" si="6"/>
        <v>147.08423326133911</v>
      </c>
      <c r="N25" s="96">
        <f t="shared" si="7"/>
        <v>160.75067024128685</v>
      </c>
      <c r="O25" s="198">
        <f t="shared" si="9"/>
        <v>115.11879049676025</v>
      </c>
      <c r="P25" s="197">
        <f t="shared" si="10"/>
        <v>133.02949061662198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505</v>
      </c>
      <c r="C26" s="111">
        <v>2718</v>
      </c>
      <c r="D26" s="130">
        <f t="shared" si="1"/>
        <v>0.39757999871276528</v>
      </c>
      <c r="E26" s="80">
        <v>572</v>
      </c>
      <c r="F26" s="5">
        <v>3075</v>
      </c>
      <c r="G26" s="94">
        <f t="shared" si="2"/>
        <v>0.46199959434181959</v>
      </c>
      <c r="H26" s="79">
        <v>417</v>
      </c>
      <c r="I26" s="5">
        <v>2004</v>
      </c>
      <c r="J26" s="153">
        <f t="shared" si="3"/>
        <v>0.28816620460375708</v>
      </c>
      <c r="K26" s="193">
        <f t="shared" si="4"/>
        <v>88.286713286713294</v>
      </c>
      <c r="L26" s="197">
        <f t="shared" si="5"/>
        <v>88.390243902439025</v>
      </c>
      <c r="M26" s="95">
        <f t="shared" si="6"/>
        <v>121.1031175059952</v>
      </c>
      <c r="N26" s="96">
        <f t="shared" si="7"/>
        <v>135.62874251497007</v>
      </c>
      <c r="O26" s="198">
        <f t="shared" si="9"/>
        <v>137.17026378896881</v>
      </c>
      <c r="P26" s="197">
        <f t="shared" si="10"/>
        <v>153.44311377245509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35</v>
      </c>
      <c r="B27" s="141">
        <v>390</v>
      </c>
      <c r="C27" s="111">
        <v>2397</v>
      </c>
      <c r="D27" s="130">
        <f t="shared" si="1"/>
        <v>0.35062518650275881</v>
      </c>
      <c r="E27" s="80">
        <v>396</v>
      </c>
      <c r="F27" s="5">
        <v>2562</v>
      </c>
      <c r="G27" s="94">
        <f t="shared" si="2"/>
        <v>0.38492454006625748</v>
      </c>
      <c r="H27" s="79">
        <v>390</v>
      </c>
      <c r="I27" s="5">
        <v>2417</v>
      </c>
      <c r="J27" s="153">
        <f t="shared" si="3"/>
        <v>0.3475537507621162</v>
      </c>
      <c r="K27" s="193">
        <f t="shared" si="4"/>
        <v>98.484848484848484</v>
      </c>
      <c r="L27" s="197">
        <f t="shared" si="5"/>
        <v>93.559718969555036</v>
      </c>
      <c r="M27" s="95">
        <f t="shared" si="6"/>
        <v>100</v>
      </c>
      <c r="N27" s="96">
        <f t="shared" si="7"/>
        <v>99.172527927182458</v>
      </c>
      <c r="O27" s="198">
        <f t="shared" si="9"/>
        <v>101.53846153846153</v>
      </c>
      <c r="P27" s="197">
        <f t="shared" si="10"/>
        <v>105.99917252792719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45</v>
      </c>
      <c r="B28" s="79">
        <v>174</v>
      </c>
      <c r="C28" s="5">
        <v>2278</v>
      </c>
      <c r="D28" s="130">
        <f t="shared" si="1"/>
        <v>0.33321826235013952</v>
      </c>
      <c r="E28" s="80">
        <v>112</v>
      </c>
      <c r="F28" s="5">
        <v>1376</v>
      </c>
      <c r="G28" s="94">
        <f t="shared" si="2"/>
        <v>0.20673542823230689</v>
      </c>
      <c r="H28" s="79">
        <v>118</v>
      </c>
      <c r="I28" s="5">
        <v>864</v>
      </c>
      <c r="J28" s="153">
        <f t="shared" si="3"/>
        <v>0.12423932174533241</v>
      </c>
      <c r="K28" s="193">
        <f t="shared" si="4"/>
        <v>155.35714285714286</v>
      </c>
      <c r="L28" s="197">
        <f t="shared" si="5"/>
        <v>165.55232558139534</v>
      </c>
      <c r="M28" s="95">
        <f t="shared" si="6"/>
        <v>147.45762711864407</v>
      </c>
      <c r="N28" s="96">
        <f t="shared" si="7"/>
        <v>263.65740740740739</v>
      </c>
      <c r="O28" s="198">
        <f t="shared" si="9"/>
        <v>94.915254237288138</v>
      </c>
      <c r="P28" s="197">
        <f t="shared" si="10"/>
        <v>159.25925925925927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41</v>
      </c>
      <c r="B29" s="79">
        <v>245</v>
      </c>
      <c r="C29" s="5">
        <v>1464</v>
      </c>
      <c r="D29" s="130">
        <f t="shared" si="1"/>
        <v>0.21414905007928198</v>
      </c>
      <c r="E29" s="80">
        <v>537</v>
      </c>
      <c r="F29" s="5">
        <v>3201</v>
      </c>
      <c r="G29" s="94">
        <f t="shared" si="2"/>
        <v>0.48093030942704534</v>
      </c>
      <c r="H29" s="79">
        <v>419</v>
      </c>
      <c r="I29" s="5">
        <v>3726</v>
      </c>
      <c r="J29" s="153">
        <f t="shared" si="3"/>
        <v>0.53578207502674591</v>
      </c>
      <c r="K29" s="193">
        <f t="shared" si="4"/>
        <v>45.623836126629428</v>
      </c>
      <c r="L29" s="197">
        <f t="shared" si="5"/>
        <v>45.735707591377697</v>
      </c>
      <c r="M29" s="95">
        <f t="shared" si="6"/>
        <v>58.472553699284013</v>
      </c>
      <c r="N29" s="96">
        <f t="shared" si="7"/>
        <v>39.291465378421904</v>
      </c>
      <c r="O29" s="198">
        <f t="shared" si="9"/>
        <v>128.16229116945109</v>
      </c>
      <c r="P29" s="197">
        <f t="shared" si="10"/>
        <v>85.909822866344612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43</v>
      </c>
      <c r="B30" s="79">
        <v>252</v>
      </c>
      <c r="C30" s="5">
        <v>1212</v>
      </c>
      <c r="D30" s="130">
        <f t="shared" si="1"/>
        <v>0.17728732834432359</v>
      </c>
      <c r="E30" s="80">
        <v>229</v>
      </c>
      <c r="F30" s="5">
        <v>1050</v>
      </c>
      <c r="G30" s="94">
        <f t="shared" si="2"/>
        <v>0.15775595904354817</v>
      </c>
      <c r="H30" s="79">
        <v>361</v>
      </c>
      <c r="I30" s="5">
        <v>2106</v>
      </c>
      <c r="J30" s="153">
        <f t="shared" si="3"/>
        <v>0.30283334675424772</v>
      </c>
      <c r="K30" s="193">
        <f t="shared" si="4"/>
        <v>110.04366812227073</v>
      </c>
      <c r="L30" s="197">
        <f t="shared" si="5"/>
        <v>115.42857142857143</v>
      </c>
      <c r="M30" s="95">
        <f t="shared" si="6"/>
        <v>69.80609418282549</v>
      </c>
      <c r="N30" s="96">
        <f t="shared" si="7"/>
        <v>57.549857549857549</v>
      </c>
      <c r="O30" s="198">
        <f t="shared" si="9"/>
        <v>63.434903047091417</v>
      </c>
      <c r="P30" s="197">
        <f t="shared" si="10"/>
        <v>49.857549857549863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50</v>
      </c>
      <c r="B31" s="79">
        <v>188</v>
      </c>
      <c r="C31" s="5">
        <v>1162</v>
      </c>
      <c r="D31" s="130">
        <f t="shared" si="1"/>
        <v>0.16997349466675249</v>
      </c>
      <c r="E31" s="80">
        <v>182</v>
      </c>
      <c r="F31" s="5">
        <v>1113</v>
      </c>
      <c r="G31" s="94">
        <f t="shared" si="2"/>
        <v>0.16722131658616105</v>
      </c>
      <c r="H31" s="79">
        <v>974</v>
      </c>
      <c r="I31" s="5">
        <v>7559</v>
      </c>
      <c r="J31" s="153">
        <f t="shared" si="3"/>
        <v>1.0869502697603792</v>
      </c>
      <c r="K31" s="193">
        <f t="shared" si="4"/>
        <v>103.29670329670331</v>
      </c>
      <c r="L31" s="197">
        <f t="shared" si="5"/>
        <v>104.40251572327044</v>
      </c>
      <c r="M31" s="95">
        <f t="shared" si="6"/>
        <v>19.301848049281315</v>
      </c>
      <c r="N31" s="96">
        <f t="shared" si="7"/>
        <v>15.372403757110728</v>
      </c>
      <c r="O31" s="198">
        <f t="shared" si="9"/>
        <v>18.68583162217659</v>
      </c>
      <c r="P31" s="197">
        <f t="shared" si="10"/>
        <v>14.72416986373859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103</v>
      </c>
      <c r="B32" s="79">
        <v>81</v>
      </c>
      <c r="C32" s="5">
        <v>1129</v>
      </c>
      <c r="D32" s="130">
        <f t="shared" si="1"/>
        <v>0.16514636443955555</v>
      </c>
      <c r="E32" s="80">
        <v>82</v>
      </c>
      <c r="F32" s="5">
        <v>544</v>
      </c>
      <c r="G32" s="94">
        <f t="shared" si="2"/>
        <v>8.1732611161609722E-2</v>
      </c>
      <c r="H32" s="79">
        <v>86</v>
      </c>
      <c r="I32" s="5">
        <v>378</v>
      </c>
      <c r="J32" s="153">
        <f t="shared" si="3"/>
        <v>5.4354703263582931E-2</v>
      </c>
      <c r="K32" s="193">
        <f t="shared" si="4"/>
        <v>98.780487804878049</v>
      </c>
      <c r="L32" s="197">
        <f t="shared" si="5"/>
        <v>207.53676470588235</v>
      </c>
      <c r="M32" s="95">
        <f t="shared" si="6"/>
        <v>94.186046511627907</v>
      </c>
      <c r="N32" s="96">
        <f t="shared" si="7"/>
        <v>298.67724867724871</v>
      </c>
      <c r="O32" s="198">
        <f t="shared" si="9"/>
        <v>95.348837209302332</v>
      </c>
      <c r="P32" s="197">
        <f t="shared" si="10"/>
        <v>143.9153439153439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27</v>
      </c>
      <c r="B33" s="79">
        <v>45</v>
      </c>
      <c r="C33" s="5">
        <v>994</v>
      </c>
      <c r="D33" s="130">
        <f t="shared" si="1"/>
        <v>0.14539901351011356</v>
      </c>
      <c r="E33" s="80">
        <v>38</v>
      </c>
      <c r="F33" s="5">
        <v>789</v>
      </c>
      <c r="G33" s="94">
        <f t="shared" si="2"/>
        <v>0.11854233493843762</v>
      </c>
      <c r="H33" s="79">
        <v>108</v>
      </c>
      <c r="I33" s="5">
        <v>790</v>
      </c>
      <c r="J33" s="153">
        <f t="shared" si="3"/>
        <v>0.11359845391066273</v>
      </c>
      <c r="K33" s="193">
        <f t="shared" si="4"/>
        <v>118.42105263157893</v>
      </c>
      <c r="L33" s="197">
        <f t="shared" si="5"/>
        <v>125.98225602027884</v>
      </c>
      <c r="M33" s="95">
        <f t="shared" si="6"/>
        <v>41.666666666666671</v>
      </c>
      <c r="N33" s="96">
        <f t="shared" si="7"/>
        <v>125.82278481012659</v>
      </c>
      <c r="O33" s="198">
        <f t="shared" si="9"/>
        <v>35.185185185185183</v>
      </c>
      <c r="P33" s="197">
        <f t="shared" si="10"/>
        <v>99.87341772151899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58</v>
      </c>
      <c r="B34" s="79">
        <v>186</v>
      </c>
      <c r="C34" s="5">
        <v>933</v>
      </c>
      <c r="D34" s="130">
        <f t="shared" si="1"/>
        <v>0.13647613642347681</v>
      </c>
      <c r="E34" s="80">
        <v>172</v>
      </c>
      <c r="F34" s="5">
        <v>724</v>
      </c>
      <c r="G34" s="94">
        <f t="shared" si="2"/>
        <v>0.10877648985478941</v>
      </c>
      <c r="H34" s="79">
        <v>202</v>
      </c>
      <c r="I34" s="5">
        <v>681</v>
      </c>
      <c r="J34" s="153">
        <f t="shared" si="3"/>
        <v>9.7924743181216869E-2</v>
      </c>
      <c r="K34" s="193">
        <f t="shared" si="4"/>
        <v>108.13953488372093</v>
      </c>
      <c r="L34" s="197">
        <f t="shared" si="5"/>
        <v>128.86740331491714</v>
      </c>
      <c r="M34" s="95">
        <f t="shared" si="6"/>
        <v>92.079207920792086</v>
      </c>
      <c r="N34" s="96">
        <f t="shared" si="7"/>
        <v>137.0044052863436</v>
      </c>
      <c r="O34" s="198">
        <f t="shared" si="9"/>
        <v>85.148514851485146</v>
      </c>
      <c r="P34" s="197">
        <f t="shared" si="10"/>
        <v>106.31424375917769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53</v>
      </c>
      <c r="B35" s="79">
        <v>224</v>
      </c>
      <c r="C35" s="5">
        <v>785</v>
      </c>
      <c r="D35" s="130">
        <f t="shared" si="1"/>
        <v>0.11482718873786636</v>
      </c>
      <c r="E35" s="80">
        <v>181</v>
      </c>
      <c r="F35" s="5">
        <v>529</v>
      </c>
      <c r="G35" s="94">
        <f t="shared" si="2"/>
        <v>7.9478954603844743E-2</v>
      </c>
      <c r="H35" s="79">
        <v>173</v>
      </c>
      <c r="I35" s="5">
        <v>535</v>
      </c>
      <c r="J35" s="153">
        <f t="shared" si="3"/>
        <v>7.6930598534436151E-2</v>
      </c>
      <c r="K35" s="193">
        <f t="shared" si="4"/>
        <v>123.75690607734806</v>
      </c>
      <c r="L35" s="197">
        <f t="shared" si="5"/>
        <v>148.39319470699434</v>
      </c>
      <c r="M35" s="95">
        <f t="shared" si="6"/>
        <v>129.47976878612718</v>
      </c>
      <c r="N35" s="96">
        <f t="shared" si="7"/>
        <v>146.72897196261684</v>
      </c>
      <c r="O35" s="198">
        <f t="shared" si="9"/>
        <v>104.62427745664739</v>
      </c>
      <c r="P35" s="197">
        <f t="shared" si="10"/>
        <v>98.878504672897193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18</v>
      </c>
      <c r="B36" s="79">
        <v>99</v>
      </c>
      <c r="C36" s="5">
        <v>597</v>
      </c>
      <c r="D36" s="130">
        <f t="shared" si="1"/>
        <v>8.7327174110198996E-2</v>
      </c>
      <c r="E36" s="80">
        <v>37</v>
      </c>
      <c r="F36" s="5">
        <v>543</v>
      </c>
      <c r="G36" s="94">
        <f t="shared" si="2"/>
        <v>8.158236739109205E-2</v>
      </c>
      <c r="H36" s="79">
        <v>63</v>
      </c>
      <c r="I36" s="5">
        <v>893</v>
      </c>
      <c r="J36" s="153">
        <f t="shared" si="3"/>
        <v>0.12840939157243267</v>
      </c>
      <c r="K36" s="193">
        <f t="shared" si="4"/>
        <v>267.56756756756761</v>
      </c>
      <c r="L36" s="197">
        <f t="shared" si="5"/>
        <v>109.94475138121547</v>
      </c>
      <c r="M36" s="95">
        <f t="shared" si="6"/>
        <v>157.14285714285714</v>
      </c>
      <c r="N36" s="96">
        <f t="shared" si="7"/>
        <v>66.853303471444576</v>
      </c>
      <c r="O36" s="198">
        <f t="shared" si="9"/>
        <v>58.730158730158735</v>
      </c>
      <c r="P36" s="197">
        <f t="shared" si="10"/>
        <v>60.806270996640535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23</v>
      </c>
      <c r="B37" s="79">
        <v>112</v>
      </c>
      <c r="C37" s="5">
        <v>578</v>
      </c>
      <c r="D37" s="130">
        <f t="shared" si="1"/>
        <v>8.4547917312721974E-2</v>
      </c>
      <c r="E37" s="80">
        <v>78</v>
      </c>
      <c r="F37" s="5">
        <v>484</v>
      </c>
      <c r="G37" s="94">
        <f t="shared" si="2"/>
        <v>7.2717984930549817E-2</v>
      </c>
      <c r="H37" s="79">
        <v>154</v>
      </c>
      <c r="I37" s="5">
        <v>836</v>
      </c>
      <c r="J37" s="153">
        <f t="shared" si="3"/>
        <v>0.12021304742951144</v>
      </c>
      <c r="K37" s="193">
        <f t="shared" si="4"/>
        <v>143.58974358974359</v>
      </c>
      <c r="L37" s="197">
        <f t="shared" si="5"/>
        <v>119.42148760330578</v>
      </c>
      <c r="M37" s="95">
        <f t="shared" si="6"/>
        <v>72.727272727272734</v>
      </c>
      <c r="N37" s="96">
        <f t="shared" si="7"/>
        <v>69.138755980861248</v>
      </c>
      <c r="O37" s="198">
        <f t="shared" si="9"/>
        <v>50.649350649350644</v>
      </c>
      <c r="P37" s="197">
        <f t="shared" si="10"/>
        <v>57.894736842105267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74</v>
      </c>
      <c r="B38" s="79">
        <v>115</v>
      </c>
      <c r="C38" s="5">
        <v>531</v>
      </c>
      <c r="D38" s="130">
        <f t="shared" ref="D38:D69" si="11">IF($C$83&lt;&gt;0,C38/$C$83*100,0)</f>
        <v>7.7672913655805129E-2</v>
      </c>
      <c r="E38" s="80">
        <v>183</v>
      </c>
      <c r="F38" s="5">
        <v>707</v>
      </c>
      <c r="G38" s="94">
        <f t="shared" ref="G38:G69" si="12">IF($F$83&lt;&gt;0,F38/$F$83*100,0)</f>
        <v>0.1062223457559891</v>
      </c>
      <c r="H38" s="79">
        <v>181</v>
      </c>
      <c r="I38" s="5">
        <v>679</v>
      </c>
      <c r="J38" s="153">
        <f t="shared" ref="J38:J69" si="13">IF($I$83&lt;&gt;0,I38/$I$83*100,0)</f>
        <v>9.7637152158658216E-2</v>
      </c>
      <c r="K38" s="193">
        <f t="shared" ref="K38:K69" si="14">IF(OR(B38&lt;&gt;0)*(E38&lt;&gt;0),B38/E38*100," ")</f>
        <v>62.841530054644814</v>
      </c>
      <c r="L38" s="197">
        <f t="shared" ref="L38:L69" si="15">IF(OR(C38&lt;&gt;0)*(F38&lt;&gt;0),C38/F38*100," ")</f>
        <v>75.106082036775106</v>
      </c>
      <c r="M38" s="95">
        <f t="shared" ref="M38:M69" si="16">IF(OR(B38&lt;&gt;0)*(H38&lt;&gt;0),B38/H38*100," ")</f>
        <v>63.53591160220995</v>
      </c>
      <c r="N38" s="96">
        <f t="shared" ref="N38:N69" si="17">IF(OR(C38&lt;&gt;0)*(I38&lt;&gt;0),C38/I38*100," ")</f>
        <v>78.203240058910168</v>
      </c>
      <c r="O38" s="198">
        <f t="shared" si="9"/>
        <v>101.10497237569061</v>
      </c>
      <c r="P38" s="197">
        <f t="shared" si="10"/>
        <v>104.1237113402062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91</v>
      </c>
      <c r="B39" s="79">
        <v>88</v>
      </c>
      <c r="C39" s="5">
        <v>476</v>
      </c>
      <c r="D39" s="130">
        <f t="shared" si="11"/>
        <v>6.9627696610476922E-2</v>
      </c>
      <c r="E39" s="80">
        <v>73</v>
      </c>
      <c r="F39" s="5">
        <v>460</v>
      </c>
      <c r="G39" s="94">
        <f t="shared" si="12"/>
        <v>6.9112134438125861E-2</v>
      </c>
      <c r="H39" s="79">
        <v>67</v>
      </c>
      <c r="I39" s="5">
        <v>431</v>
      </c>
      <c r="J39" s="153">
        <f t="shared" si="13"/>
        <v>6.1975865361386877E-2</v>
      </c>
      <c r="K39" s="193">
        <f t="shared" si="14"/>
        <v>120.54794520547945</v>
      </c>
      <c r="L39" s="197">
        <f t="shared" si="15"/>
        <v>103.47826086956522</v>
      </c>
      <c r="M39" s="95">
        <f t="shared" si="16"/>
        <v>131.34328358208955</v>
      </c>
      <c r="N39" s="96">
        <f t="shared" si="17"/>
        <v>110.44083526682134</v>
      </c>
      <c r="O39" s="198">
        <f t="shared" ref="O39:O70" si="18">IF(OR(E39&lt;&gt;0)*(H39&lt;&gt;0),E39/H39*100," ")</f>
        <v>108.95522388059702</v>
      </c>
      <c r="P39" s="197">
        <f t="shared" si="10"/>
        <v>106.72853828306263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31</v>
      </c>
      <c r="B40" s="79">
        <v>103</v>
      </c>
      <c r="C40" s="5">
        <v>467</v>
      </c>
      <c r="D40" s="130">
        <f t="shared" si="11"/>
        <v>6.8311206548514122E-2</v>
      </c>
      <c r="E40" s="80">
        <v>95</v>
      </c>
      <c r="F40" s="5">
        <v>461</v>
      </c>
      <c r="G40" s="94">
        <f t="shared" si="12"/>
        <v>6.9262378208643532E-2</v>
      </c>
      <c r="H40" s="79">
        <v>71</v>
      </c>
      <c r="I40" s="5">
        <v>387</v>
      </c>
      <c r="J40" s="153">
        <f t="shared" si="13"/>
        <v>5.5648862865096807E-2</v>
      </c>
      <c r="K40" s="193">
        <f t="shared" si="14"/>
        <v>108.42105263157895</v>
      </c>
      <c r="L40" s="197">
        <f t="shared" si="15"/>
        <v>101.30151843817788</v>
      </c>
      <c r="M40" s="95">
        <f t="shared" si="16"/>
        <v>145.07042253521126</v>
      </c>
      <c r="N40" s="96">
        <f t="shared" si="17"/>
        <v>120.671834625323</v>
      </c>
      <c r="O40" s="198">
        <f t="shared" si="18"/>
        <v>133.80281690140845</v>
      </c>
      <c r="P40" s="197">
        <f t="shared" si="10"/>
        <v>119.12144702842377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30</v>
      </c>
      <c r="B41" s="79">
        <v>57</v>
      </c>
      <c r="C41" s="5">
        <v>428</v>
      </c>
      <c r="D41" s="130">
        <f t="shared" si="11"/>
        <v>6.2606416280008667E-2</v>
      </c>
      <c r="E41" s="80">
        <v>115</v>
      </c>
      <c r="F41" s="5">
        <v>774</v>
      </c>
      <c r="G41" s="94">
        <f t="shared" si="12"/>
        <v>0.11628867838067265</v>
      </c>
      <c r="H41" s="79">
        <v>176</v>
      </c>
      <c r="I41" s="5">
        <v>1311</v>
      </c>
      <c r="J41" s="153">
        <f t="shared" si="13"/>
        <v>0.18851591528718839</v>
      </c>
      <c r="K41" s="193">
        <f t="shared" si="14"/>
        <v>49.565217391304351</v>
      </c>
      <c r="L41" s="197">
        <f t="shared" si="15"/>
        <v>55.297157622739014</v>
      </c>
      <c r="M41" s="95">
        <f t="shared" si="16"/>
        <v>32.386363636363633</v>
      </c>
      <c r="N41" s="96">
        <f t="shared" si="17"/>
        <v>32.646834477498096</v>
      </c>
      <c r="O41" s="198">
        <f t="shared" si="18"/>
        <v>65.340909090909093</v>
      </c>
      <c r="P41" s="197">
        <f t="shared" si="10"/>
        <v>59.038901601830659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73</v>
      </c>
      <c r="B42" s="79">
        <v>13</v>
      </c>
      <c r="C42" s="5">
        <v>321</v>
      </c>
      <c r="D42" s="130">
        <f t="shared" si="11"/>
        <v>4.6954812210006497E-2</v>
      </c>
      <c r="E42" s="80">
        <v>15</v>
      </c>
      <c r="F42" s="5">
        <v>69</v>
      </c>
      <c r="G42" s="94">
        <f t="shared" si="12"/>
        <v>1.0366820165718878E-2</v>
      </c>
      <c r="H42" s="79">
        <v>10</v>
      </c>
      <c r="I42" s="5">
        <v>39</v>
      </c>
      <c r="J42" s="153">
        <f t="shared" si="13"/>
        <v>5.6080249398934761E-3</v>
      </c>
      <c r="K42" s="193">
        <f t="shared" si="14"/>
        <v>86.666666666666671</v>
      </c>
      <c r="L42" s="197">
        <f t="shared" si="15"/>
        <v>465.21739130434787</v>
      </c>
      <c r="M42" s="95">
        <f t="shared" si="16"/>
        <v>130</v>
      </c>
      <c r="N42" s="96">
        <f t="shared" si="17"/>
        <v>823.07692307692298</v>
      </c>
      <c r="O42" s="198">
        <f t="shared" si="18"/>
        <v>150</v>
      </c>
      <c r="P42" s="197">
        <f t="shared" si="10"/>
        <v>176.92307692307691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44</v>
      </c>
      <c r="C43" s="5">
        <v>308</v>
      </c>
      <c r="D43" s="130">
        <f t="shared" si="11"/>
        <v>4.5053215453838003E-2</v>
      </c>
      <c r="E43" s="80">
        <v>30</v>
      </c>
      <c r="F43" s="5">
        <v>157</v>
      </c>
      <c r="G43" s="94">
        <f t="shared" si="12"/>
        <v>2.3588271971273393E-2</v>
      </c>
      <c r="H43" s="79">
        <v>32</v>
      </c>
      <c r="I43" s="5">
        <v>270</v>
      </c>
      <c r="J43" s="153">
        <f t="shared" si="13"/>
        <v>3.8824788045416371E-2</v>
      </c>
      <c r="K43" s="193">
        <f t="shared" si="14"/>
        <v>146.66666666666666</v>
      </c>
      <c r="L43" s="197">
        <f t="shared" si="15"/>
        <v>196.17834394904457</v>
      </c>
      <c r="M43" s="95">
        <f t="shared" si="16"/>
        <v>137.5</v>
      </c>
      <c r="N43" s="96">
        <f t="shared" si="17"/>
        <v>114.07407407407408</v>
      </c>
      <c r="O43" s="198">
        <f t="shared" si="18"/>
        <v>93.75</v>
      </c>
      <c r="P43" s="197">
        <f t="shared" si="10"/>
        <v>58.148148148148152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55</v>
      </c>
      <c r="B44" s="79">
        <v>67</v>
      </c>
      <c r="C44" s="5">
        <v>287</v>
      </c>
      <c r="D44" s="130">
        <f t="shared" si="11"/>
        <v>4.1981405309258146E-2</v>
      </c>
      <c r="E44" s="80">
        <v>110</v>
      </c>
      <c r="F44" s="5">
        <v>741</v>
      </c>
      <c r="G44" s="94">
        <f t="shared" si="12"/>
        <v>0.11133063395358969</v>
      </c>
      <c r="H44" s="79">
        <v>30</v>
      </c>
      <c r="I44" s="5">
        <v>157</v>
      </c>
      <c r="J44" s="153">
        <f t="shared" si="13"/>
        <v>2.2575895270853224E-2</v>
      </c>
      <c r="K44" s="193">
        <f t="shared" si="14"/>
        <v>60.909090909090914</v>
      </c>
      <c r="L44" s="197">
        <f t="shared" si="15"/>
        <v>38.731443994601889</v>
      </c>
      <c r="M44" s="95">
        <f t="shared" si="16"/>
        <v>223.33333333333334</v>
      </c>
      <c r="N44" s="96">
        <f t="shared" si="17"/>
        <v>182.80254777070064</v>
      </c>
      <c r="O44" s="198">
        <f t="shared" si="18"/>
        <v>366.66666666666663</v>
      </c>
      <c r="P44" s="197">
        <f t="shared" si="10"/>
        <v>471.97452229299364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82</v>
      </c>
      <c r="B45" s="79">
        <v>44</v>
      </c>
      <c r="C45" s="5">
        <v>262</v>
      </c>
      <c r="D45" s="130">
        <f t="shared" si="11"/>
        <v>3.8324488470472588E-2</v>
      </c>
      <c r="E45" s="80">
        <v>69</v>
      </c>
      <c r="F45" s="5">
        <v>359</v>
      </c>
      <c r="G45" s="94">
        <f t="shared" si="12"/>
        <v>5.3937513615841703E-2</v>
      </c>
      <c r="H45" s="79">
        <v>47</v>
      </c>
      <c r="I45" s="5">
        <v>237</v>
      </c>
      <c r="J45" s="153">
        <f t="shared" si="13"/>
        <v>3.4079536173198817E-2</v>
      </c>
      <c r="K45" s="193">
        <f t="shared" si="14"/>
        <v>63.768115942028977</v>
      </c>
      <c r="L45" s="197">
        <f t="shared" si="15"/>
        <v>72.98050139275766</v>
      </c>
      <c r="M45" s="95">
        <f t="shared" si="16"/>
        <v>93.61702127659575</v>
      </c>
      <c r="N45" s="96">
        <f t="shared" si="17"/>
        <v>110.54852320675106</v>
      </c>
      <c r="O45" s="198">
        <f t="shared" si="18"/>
        <v>146.80851063829786</v>
      </c>
      <c r="P45" s="197">
        <f t="shared" si="10"/>
        <v>151.47679324894514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21</v>
      </c>
      <c r="B46" s="79">
        <v>50</v>
      </c>
      <c r="C46" s="5">
        <v>228</v>
      </c>
      <c r="D46" s="130">
        <f t="shared" si="11"/>
        <v>3.3351081569724245E-2</v>
      </c>
      <c r="E46" s="80">
        <v>120</v>
      </c>
      <c r="F46" s="5">
        <v>634</v>
      </c>
      <c r="G46" s="94">
        <f t="shared" si="12"/>
        <v>9.5254550508199545E-2</v>
      </c>
      <c r="H46" s="79">
        <v>164</v>
      </c>
      <c r="I46" s="5">
        <v>861</v>
      </c>
      <c r="J46" s="153">
        <f t="shared" si="13"/>
        <v>0.12380793521149444</v>
      </c>
      <c r="K46" s="193">
        <f t="shared" si="14"/>
        <v>41.666666666666671</v>
      </c>
      <c r="L46" s="197">
        <f t="shared" si="15"/>
        <v>35.962145110410091</v>
      </c>
      <c r="M46" s="95">
        <f t="shared" si="16"/>
        <v>30.487804878048781</v>
      </c>
      <c r="N46" s="96">
        <f t="shared" si="17"/>
        <v>26.480836236933797</v>
      </c>
      <c r="O46" s="198">
        <f t="shared" si="18"/>
        <v>73.170731707317074</v>
      </c>
      <c r="P46" s="197">
        <f t="shared" si="10"/>
        <v>73.635307781649246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63</v>
      </c>
      <c r="B47" s="79">
        <v>25</v>
      </c>
      <c r="C47" s="5">
        <v>227</v>
      </c>
      <c r="D47" s="130">
        <f t="shared" si="11"/>
        <v>3.3204804896172814E-2</v>
      </c>
      <c r="E47" s="80">
        <v>32</v>
      </c>
      <c r="F47" s="5">
        <v>604</v>
      </c>
      <c r="G47" s="94">
        <f t="shared" si="12"/>
        <v>9.07472373926696E-2</v>
      </c>
      <c r="H47" s="79">
        <v>11</v>
      </c>
      <c r="I47" s="5">
        <v>47</v>
      </c>
      <c r="J47" s="153">
        <f t="shared" si="13"/>
        <v>6.7583890301280347E-3</v>
      </c>
      <c r="K47" s="193">
        <f t="shared" si="14"/>
        <v>78.125</v>
      </c>
      <c r="L47" s="197">
        <f t="shared" si="15"/>
        <v>37.58278145695364</v>
      </c>
      <c r="M47" s="95">
        <f t="shared" si="16"/>
        <v>227.27272727272728</v>
      </c>
      <c r="N47" s="96">
        <f t="shared" si="17"/>
        <v>482.97872340425528</v>
      </c>
      <c r="O47" s="198">
        <f t="shared" si="18"/>
        <v>290.90909090909093</v>
      </c>
      <c r="P47" s="197">
        <f t="shared" si="10"/>
        <v>1285.1063829787233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93</v>
      </c>
      <c r="B48" s="79">
        <v>50</v>
      </c>
      <c r="C48" s="5">
        <v>224</v>
      </c>
      <c r="D48" s="130">
        <f t="shared" si="11"/>
        <v>3.276597487551855E-2</v>
      </c>
      <c r="E48" s="80">
        <v>42</v>
      </c>
      <c r="F48" s="5">
        <v>202</v>
      </c>
      <c r="G48" s="94">
        <f t="shared" si="12"/>
        <v>3.0349241644568311E-2</v>
      </c>
      <c r="H48" s="79">
        <v>61</v>
      </c>
      <c r="I48" s="5">
        <v>307</v>
      </c>
      <c r="J48" s="153">
        <f t="shared" si="13"/>
        <v>4.414522196275121E-2</v>
      </c>
      <c r="K48" s="193">
        <f t="shared" si="14"/>
        <v>119.04761904761905</v>
      </c>
      <c r="L48" s="197">
        <f t="shared" si="15"/>
        <v>110.8910891089109</v>
      </c>
      <c r="M48" s="95">
        <f t="shared" si="16"/>
        <v>81.967213114754102</v>
      </c>
      <c r="N48" s="96">
        <f t="shared" si="17"/>
        <v>72.964169381107496</v>
      </c>
      <c r="O48" s="198">
        <f t="shared" si="18"/>
        <v>68.852459016393439</v>
      </c>
      <c r="P48" s="197">
        <f t="shared" si="10"/>
        <v>65.798045602605853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48</v>
      </c>
      <c r="B49" s="79">
        <v>42</v>
      </c>
      <c r="C49" s="5">
        <v>221</v>
      </c>
      <c r="D49" s="130">
        <f t="shared" si="11"/>
        <v>3.2327144854864286E-2</v>
      </c>
      <c r="E49" s="80">
        <v>40</v>
      </c>
      <c r="F49" s="5">
        <v>179</v>
      </c>
      <c r="G49" s="94">
        <f t="shared" si="12"/>
        <v>2.6893634922662016E-2</v>
      </c>
      <c r="H49" s="79">
        <v>66</v>
      </c>
      <c r="I49" s="5">
        <v>276</v>
      </c>
      <c r="J49" s="153">
        <f t="shared" si="13"/>
        <v>3.9687561113092296E-2</v>
      </c>
      <c r="K49" s="193">
        <f t="shared" si="14"/>
        <v>105</v>
      </c>
      <c r="L49" s="197">
        <f t="shared" si="15"/>
        <v>123.463687150838</v>
      </c>
      <c r="M49" s="95">
        <f t="shared" si="16"/>
        <v>63.636363636363633</v>
      </c>
      <c r="N49" s="96">
        <f t="shared" si="17"/>
        <v>80.072463768115938</v>
      </c>
      <c r="O49" s="198">
        <f t="shared" si="18"/>
        <v>60.606060606060609</v>
      </c>
      <c r="P49" s="197">
        <f t="shared" si="10"/>
        <v>64.85507246376811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36</v>
      </c>
      <c r="B50" s="79">
        <v>46</v>
      </c>
      <c r="C50" s="5">
        <v>211</v>
      </c>
      <c r="D50" s="130">
        <f t="shared" si="11"/>
        <v>3.0864378119350062E-2</v>
      </c>
      <c r="E50" s="80">
        <v>88</v>
      </c>
      <c r="F50" s="5">
        <v>399</v>
      </c>
      <c r="G50" s="94">
        <f t="shared" si="12"/>
        <v>5.9947264436548305E-2</v>
      </c>
      <c r="H50" s="79">
        <v>85</v>
      </c>
      <c r="I50" s="5">
        <v>377</v>
      </c>
      <c r="J50" s="153">
        <f t="shared" si="13"/>
        <v>5.4210907752303597E-2</v>
      </c>
      <c r="K50" s="193">
        <f t="shared" si="14"/>
        <v>52.272727272727273</v>
      </c>
      <c r="L50" s="197">
        <f t="shared" si="15"/>
        <v>52.882205513784463</v>
      </c>
      <c r="M50" s="95">
        <f t="shared" si="16"/>
        <v>54.117647058823529</v>
      </c>
      <c r="N50" s="96">
        <f t="shared" si="17"/>
        <v>55.968169761273209</v>
      </c>
      <c r="O50" s="198">
        <f t="shared" si="18"/>
        <v>103.5294117647059</v>
      </c>
      <c r="P50" s="197">
        <f t="shared" si="10"/>
        <v>105.83554376657824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24</v>
      </c>
      <c r="C51" s="5">
        <v>161</v>
      </c>
      <c r="D51" s="130">
        <f t="shared" si="11"/>
        <v>2.3550544441778957E-2</v>
      </c>
      <c r="E51" s="80">
        <v>19</v>
      </c>
      <c r="F51" s="5">
        <v>153</v>
      </c>
      <c r="G51" s="94">
        <f t="shared" si="12"/>
        <v>2.2987296889202733E-2</v>
      </c>
      <c r="H51" s="79">
        <v>27</v>
      </c>
      <c r="I51" s="5">
        <v>107</v>
      </c>
      <c r="J51" s="153">
        <f t="shared" si="13"/>
        <v>1.5386119706887229E-2</v>
      </c>
      <c r="K51" s="193">
        <f t="shared" si="14"/>
        <v>126.31578947368421</v>
      </c>
      <c r="L51" s="197">
        <f t="shared" si="15"/>
        <v>105.22875816993465</v>
      </c>
      <c r="M51" s="95">
        <f t="shared" si="16"/>
        <v>88.888888888888886</v>
      </c>
      <c r="N51" s="96">
        <f t="shared" si="17"/>
        <v>150.46728971962617</v>
      </c>
      <c r="O51" s="198">
        <f t="shared" si="18"/>
        <v>70.370370370370367</v>
      </c>
      <c r="P51" s="197">
        <f t="shared" si="10"/>
        <v>142.99065420560748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66</v>
      </c>
      <c r="B52" s="79">
        <v>39</v>
      </c>
      <c r="C52" s="5">
        <v>157</v>
      </c>
      <c r="D52" s="130">
        <f t="shared" si="11"/>
        <v>2.2965437747573269E-2</v>
      </c>
      <c r="E52" s="80">
        <v>23</v>
      </c>
      <c r="F52" s="5">
        <v>69</v>
      </c>
      <c r="G52" s="94">
        <f t="shared" si="12"/>
        <v>1.0366820165718878E-2</v>
      </c>
      <c r="H52" s="79">
        <v>19</v>
      </c>
      <c r="I52" s="5">
        <v>60</v>
      </c>
      <c r="J52" s="153">
        <f t="shared" si="13"/>
        <v>8.6277306767591939E-3</v>
      </c>
      <c r="K52" s="193">
        <f t="shared" si="14"/>
        <v>169.56521739130434</v>
      </c>
      <c r="L52" s="197">
        <f t="shared" si="15"/>
        <v>227.53623188405797</v>
      </c>
      <c r="M52" s="95">
        <f t="shared" si="16"/>
        <v>205.26315789473685</v>
      </c>
      <c r="N52" s="96">
        <f t="shared" si="17"/>
        <v>261.66666666666669</v>
      </c>
      <c r="O52" s="198">
        <f t="shared" si="18"/>
        <v>121.05263157894737</v>
      </c>
      <c r="P52" s="197">
        <f t="shared" si="10"/>
        <v>114.99999999999999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38</v>
      </c>
      <c r="B53" s="79">
        <v>34</v>
      </c>
      <c r="C53" s="5">
        <v>156</v>
      </c>
      <c r="D53" s="130">
        <f t="shared" si="11"/>
        <v>2.2819161074021849E-2</v>
      </c>
      <c r="E53" s="80">
        <v>33</v>
      </c>
      <c r="F53" s="5">
        <v>123</v>
      </c>
      <c r="G53" s="94">
        <f t="shared" si="12"/>
        <v>1.8479983773672784E-2</v>
      </c>
      <c r="H53" s="79">
        <v>32</v>
      </c>
      <c r="I53" s="5">
        <v>112</v>
      </c>
      <c r="J53" s="153">
        <f t="shared" si="13"/>
        <v>1.6105097263283831E-2</v>
      </c>
      <c r="K53" s="193">
        <f t="shared" si="14"/>
        <v>103.03030303030303</v>
      </c>
      <c r="L53" s="197">
        <f t="shared" si="15"/>
        <v>126.82926829268293</v>
      </c>
      <c r="M53" s="95">
        <f t="shared" si="16"/>
        <v>106.25</v>
      </c>
      <c r="N53" s="96">
        <f t="shared" si="17"/>
        <v>139.28571428571428</v>
      </c>
      <c r="O53" s="198">
        <f t="shared" si="18"/>
        <v>103.125</v>
      </c>
      <c r="P53" s="197">
        <f t="shared" si="10"/>
        <v>109.82142857142858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88</v>
      </c>
      <c r="B54" s="79">
        <v>64</v>
      </c>
      <c r="C54" s="5">
        <v>133</v>
      </c>
      <c r="D54" s="130">
        <f t="shared" si="11"/>
        <v>1.9454797582339142E-2</v>
      </c>
      <c r="E54" s="80">
        <v>57</v>
      </c>
      <c r="F54" s="5">
        <v>173</v>
      </c>
      <c r="G54" s="94">
        <f t="shared" si="12"/>
        <v>2.5992172299556034E-2</v>
      </c>
      <c r="H54" s="79">
        <v>54</v>
      </c>
      <c r="I54" s="5">
        <v>190</v>
      </c>
      <c r="J54" s="153">
        <f t="shared" si="13"/>
        <v>2.7321147143070781E-2</v>
      </c>
      <c r="K54" s="193">
        <f t="shared" si="14"/>
        <v>112.28070175438596</v>
      </c>
      <c r="L54" s="197">
        <f t="shared" si="15"/>
        <v>76.878612716763001</v>
      </c>
      <c r="M54" s="95">
        <f t="shared" si="16"/>
        <v>118.5185185185185</v>
      </c>
      <c r="N54" s="96">
        <f t="shared" si="17"/>
        <v>70</v>
      </c>
      <c r="O54" s="198">
        <f t="shared" si="18"/>
        <v>105.55555555555556</v>
      </c>
      <c r="P54" s="197">
        <f t="shared" si="10"/>
        <v>91.05263157894737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65</v>
      </c>
      <c r="B55" s="79">
        <v>41</v>
      </c>
      <c r="C55" s="5">
        <v>112</v>
      </c>
      <c r="D55" s="130">
        <f t="shared" si="11"/>
        <v>1.6382987437759275E-2</v>
      </c>
      <c r="E55" s="80">
        <v>52</v>
      </c>
      <c r="F55" s="5">
        <v>137</v>
      </c>
      <c r="G55" s="94">
        <f t="shared" si="12"/>
        <v>2.0583396560920092E-2</v>
      </c>
      <c r="H55" s="79">
        <v>82</v>
      </c>
      <c r="I55" s="5">
        <v>188</v>
      </c>
      <c r="J55" s="153">
        <f t="shared" si="13"/>
        <v>2.7033556120512139E-2</v>
      </c>
      <c r="K55" s="193">
        <f t="shared" si="14"/>
        <v>78.84615384615384</v>
      </c>
      <c r="L55" s="197">
        <f t="shared" si="15"/>
        <v>81.751824817518255</v>
      </c>
      <c r="M55" s="95">
        <f t="shared" si="16"/>
        <v>50</v>
      </c>
      <c r="N55" s="96">
        <f t="shared" si="17"/>
        <v>59.574468085106382</v>
      </c>
      <c r="O55" s="198">
        <f t="shared" si="18"/>
        <v>63.414634146341463</v>
      </c>
      <c r="P55" s="197">
        <f t="shared" si="10"/>
        <v>72.872340425531917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60</v>
      </c>
      <c r="B56" s="79">
        <v>22</v>
      </c>
      <c r="C56" s="5">
        <v>97</v>
      </c>
      <c r="D56" s="130">
        <f t="shared" si="11"/>
        <v>1.4188837334487944E-2</v>
      </c>
      <c r="E56" s="80">
        <v>33</v>
      </c>
      <c r="F56" s="5">
        <v>186</v>
      </c>
      <c r="G56" s="94">
        <f t="shared" si="12"/>
        <v>2.7945341316285673E-2</v>
      </c>
      <c r="H56" s="79">
        <v>45</v>
      </c>
      <c r="I56" s="5">
        <v>169</v>
      </c>
      <c r="J56" s="153">
        <f t="shared" si="13"/>
        <v>2.4301441406205066E-2</v>
      </c>
      <c r="K56" s="193">
        <f t="shared" si="14"/>
        <v>66.666666666666657</v>
      </c>
      <c r="L56" s="197">
        <f t="shared" si="15"/>
        <v>52.1505376344086</v>
      </c>
      <c r="M56" s="95">
        <f t="shared" si="16"/>
        <v>48.888888888888886</v>
      </c>
      <c r="N56" s="96">
        <f t="shared" si="17"/>
        <v>57.396449704142015</v>
      </c>
      <c r="O56" s="198">
        <f t="shared" si="18"/>
        <v>73.333333333333329</v>
      </c>
      <c r="P56" s="197">
        <f t="shared" si="10"/>
        <v>110.05917159763314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46</v>
      </c>
      <c r="B57" s="79">
        <v>27</v>
      </c>
      <c r="C57" s="5">
        <v>85</v>
      </c>
      <c r="D57" s="130">
        <f t="shared" si="11"/>
        <v>1.2433517251870878E-2</v>
      </c>
      <c r="E57" s="80">
        <v>5</v>
      </c>
      <c r="F57" s="5">
        <v>9</v>
      </c>
      <c r="G57" s="94">
        <f t="shared" si="12"/>
        <v>1.3521939346589843E-3</v>
      </c>
      <c r="H57" s="79">
        <v>0</v>
      </c>
      <c r="I57" s="5">
        <v>0</v>
      </c>
      <c r="J57" s="153">
        <f t="shared" si="13"/>
        <v>0</v>
      </c>
      <c r="K57" s="193">
        <f t="shared" si="14"/>
        <v>540</v>
      </c>
      <c r="L57" s="197">
        <f t="shared" si="15"/>
        <v>944.44444444444446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35</v>
      </c>
      <c r="C58" s="5">
        <v>81</v>
      </c>
      <c r="D58" s="130">
        <f t="shared" si="11"/>
        <v>1.184841055766519E-2</v>
      </c>
      <c r="E58" s="80">
        <v>11</v>
      </c>
      <c r="F58" s="5">
        <v>26</v>
      </c>
      <c r="G58" s="94">
        <f t="shared" si="12"/>
        <v>3.9063380334592879E-3</v>
      </c>
      <c r="H58" s="79">
        <v>37</v>
      </c>
      <c r="I58" s="5">
        <v>111</v>
      </c>
      <c r="J58" s="153">
        <f t="shared" si="13"/>
        <v>1.5961301752004508E-2</v>
      </c>
      <c r="K58" s="193">
        <f t="shared" si="14"/>
        <v>318.18181818181819</v>
      </c>
      <c r="L58" s="197">
        <f t="shared" si="15"/>
        <v>311.53846153846155</v>
      </c>
      <c r="M58" s="95">
        <f t="shared" si="16"/>
        <v>94.594594594594597</v>
      </c>
      <c r="N58" s="96">
        <f t="shared" si="17"/>
        <v>72.972972972972968</v>
      </c>
      <c r="O58" s="198">
        <f t="shared" si="18"/>
        <v>29.72972972972973</v>
      </c>
      <c r="P58" s="197">
        <f t="shared" si="10"/>
        <v>23.423423423423422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75</v>
      </c>
      <c r="B59" s="79">
        <v>32</v>
      </c>
      <c r="C59" s="5">
        <v>73</v>
      </c>
      <c r="D59" s="130">
        <f t="shared" si="11"/>
        <v>1.0678197169253814E-2</v>
      </c>
      <c r="E59" s="80">
        <v>20</v>
      </c>
      <c r="F59" s="5">
        <v>66</v>
      </c>
      <c r="G59" s="94">
        <f t="shared" si="12"/>
        <v>9.9160888541658838E-3</v>
      </c>
      <c r="H59" s="79">
        <v>26</v>
      </c>
      <c r="I59" s="5">
        <v>79</v>
      </c>
      <c r="J59" s="153">
        <f t="shared" si="13"/>
        <v>1.1359845391066272E-2</v>
      </c>
      <c r="K59" s="193">
        <f t="shared" si="14"/>
        <v>160</v>
      </c>
      <c r="L59" s="197">
        <f t="shared" si="15"/>
        <v>110.60606060606059</v>
      </c>
      <c r="M59" s="95">
        <f t="shared" si="16"/>
        <v>123.07692307692308</v>
      </c>
      <c r="N59" s="96">
        <f t="shared" si="17"/>
        <v>92.405063291139243</v>
      </c>
      <c r="O59" s="198">
        <f t="shared" si="18"/>
        <v>76.923076923076934</v>
      </c>
      <c r="P59" s="197">
        <f t="shared" si="10"/>
        <v>83.544303797468359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18</v>
      </c>
      <c r="C60" s="5">
        <v>64</v>
      </c>
      <c r="D60" s="130">
        <f t="shared" si="11"/>
        <v>9.3617071072910132E-3</v>
      </c>
      <c r="E60" s="80">
        <v>8</v>
      </c>
      <c r="F60" s="5">
        <v>17</v>
      </c>
      <c r="G60" s="94">
        <f t="shared" si="12"/>
        <v>2.5541440988003038E-3</v>
      </c>
      <c r="H60" s="79">
        <v>5</v>
      </c>
      <c r="I60" s="5">
        <v>24</v>
      </c>
      <c r="J60" s="153">
        <f t="shared" si="13"/>
        <v>3.451092270703678E-3</v>
      </c>
      <c r="K60" s="193">
        <f t="shared" si="14"/>
        <v>225</v>
      </c>
      <c r="L60" s="197">
        <f t="shared" si="15"/>
        <v>376.47058823529409</v>
      </c>
      <c r="M60" s="95">
        <f t="shared" si="16"/>
        <v>360</v>
      </c>
      <c r="N60" s="96">
        <f t="shared" si="17"/>
        <v>266.66666666666663</v>
      </c>
      <c r="O60" s="198">
        <f t="shared" si="18"/>
        <v>160</v>
      </c>
      <c r="P60" s="197">
        <f t="shared" si="10"/>
        <v>70.833333333333343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42</v>
      </c>
      <c r="B61" s="79">
        <v>13</v>
      </c>
      <c r="C61" s="5">
        <v>60</v>
      </c>
      <c r="D61" s="130">
        <f t="shared" si="11"/>
        <v>8.7766004130853271E-3</v>
      </c>
      <c r="E61" s="80">
        <v>5</v>
      </c>
      <c r="F61" s="5">
        <v>58</v>
      </c>
      <c r="G61" s="94">
        <f t="shared" si="12"/>
        <v>8.714138690024565E-3</v>
      </c>
      <c r="H61" s="79">
        <v>9</v>
      </c>
      <c r="I61" s="5">
        <v>51</v>
      </c>
      <c r="J61" s="153">
        <f t="shared" si="13"/>
        <v>7.3335710752453149E-3</v>
      </c>
      <c r="K61" s="193">
        <f t="shared" si="14"/>
        <v>260</v>
      </c>
      <c r="L61" s="197">
        <f t="shared" si="15"/>
        <v>103.44827586206897</v>
      </c>
      <c r="M61" s="95">
        <f t="shared" si="16"/>
        <v>144.44444444444443</v>
      </c>
      <c r="N61" s="96">
        <f t="shared" si="17"/>
        <v>117.64705882352942</v>
      </c>
      <c r="O61" s="198">
        <f t="shared" si="18"/>
        <v>55.555555555555557</v>
      </c>
      <c r="P61" s="197">
        <f t="shared" si="10"/>
        <v>113.72549019607843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33</v>
      </c>
      <c r="B62" s="79">
        <v>16</v>
      </c>
      <c r="C62" s="5">
        <v>47</v>
      </c>
      <c r="D62" s="130">
        <f t="shared" si="11"/>
        <v>6.8750036569168397E-3</v>
      </c>
      <c r="E62" s="80">
        <v>16</v>
      </c>
      <c r="F62" s="5">
        <v>113</v>
      </c>
      <c r="G62" s="94">
        <f t="shared" si="12"/>
        <v>1.6977546068496135E-2</v>
      </c>
      <c r="H62" s="79">
        <v>25</v>
      </c>
      <c r="I62" s="5">
        <v>115</v>
      </c>
      <c r="J62" s="153">
        <f t="shared" si="13"/>
        <v>1.653648379712179E-2</v>
      </c>
      <c r="K62" s="193">
        <f t="shared" si="14"/>
        <v>100</v>
      </c>
      <c r="L62" s="197">
        <f t="shared" si="15"/>
        <v>41.592920353982301</v>
      </c>
      <c r="M62" s="95">
        <f t="shared" si="16"/>
        <v>64</v>
      </c>
      <c r="N62" s="96">
        <f t="shared" si="17"/>
        <v>40.869565217391305</v>
      </c>
      <c r="O62" s="198">
        <f t="shared" si="18"/>
        <v>64</v>
      </c>
      <c r="P62" s="197">
        <f t="shared" si="10"/>
        <v>98.260869565217391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62</v>
      </c>
      <c r="B63" s="79">
        <v>7</v>
      </c>
      <c r="C63" s="5">
        <v>36</v>
      </c>
      <c r="D63" s="130">
        <f t="shared" si="11"/>
        <v>5.2659602478511954E-3</v>
      </c>
      <c r="E63" s="80">
        <v>8</v>
      </c>
      <c r="F63" s="5">
        <v>30</v>
      </c>
      <c r="G63" s="94">
        <f t="shared" si="12"/>
        <v>4.5073131155299474E-3</v>
      </c>
      <c r="H63" s="79">
        <v>4</v>
      </c>
      <c r="I63" s="5">
        <v>18</v>
      </c>
      <c r="J63" s="153">
        <f t="shared" si="13"/>
        <v>2.5883192030277582E-3</v>
      </c>
      <c r="K63" s="193">
        <f t="shared" si="14"/>
        <v>87.5</v>
      </c>
      <c r="L63" s="197">
        <f t="shared" si="15"/>
        <v>120</v>
      </c>
      <c r="M63" s="95">
        <f t="shared" si="16"/>
        <v>175</v>
      </c>
      <c r="N63" s="96">
        <f t="shared" si="17"/>
        <v>200</v>
      </c>
      <c r="O63" s="198">
        <f t="shared" si="18"/>
        <v>200</v>
      </c>
      <c r="P63" s="197">
        <f t="shared" si="10"/>
        <v>166.66666666666669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39</v>
      </c>
      <c r="B64" s="79">
        <v>6</v>
      </c>
      <c r="C64" s="5">
        <v>30</v>
      </c>
      <c r="D64" s="130">
        <f t="shared" si="11"/>
        <v>4.3883002065426635E-3</v>
      </c>
      <c r="E64" s="80">
        <v>11</v>
      </c>
      <c r="F64" s="5">
        <v>37</v>
      </c>
      <c r="G64" s="94">
        <f t="shared" si="12"/>
        <v>5.5590195091536022E-3</v>
      </c>
      <c r="H64" s="79">
        <v>22</v>
      </c>
      <c r="I64" s="5">
        <v>94</v>
      </c>
      <c r="J64" s="153">
        <f t="shared" si="13"/>
        <v>1.3516778060256069E-2</v>
      </c>
      <c r="K64" s="193">
        <f t="shared" si="14"/>
        <v>54.54545454545454</v>
      </c>
      <c r="L64" s="197">
        <f t="shared" si="15"/>
        <v>81.081081081081081</v>
      </c>
      <c r="M64" s="95">
        <f t="shared" si="16"/>
        <v>27.27272727272727</v>
      </c>
      <c r="N64" s="96">
        <f t="shared" si="17"/>
        <v>31.914893617021278</v>
      </c>
      <c r="O64" s="198">
        <f t="shared" si="18"/>
        <v>50</v>
      </c>
      <c r="P64" s="197">
        <f t="shared" si="10"/>
        <v>39.361702127659576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70</v>
      </c>
      <c r="B65" s="79">
        <v>12</v>
      </c>
      <c r="C65" s="5">
        <v>30</v>
      </c>
      <c r="D65" s="130">
        <f t="shared" si="11"/>
        <v>4.3883002065426635E-3</v>
      </c>
      <c r="E65" s="80">
        <v>28</v>
      </c>
      <c r="F65" s="5">
        <v>67</v>
      </c>
      <c r="G65" s="94">
        <f t="shared" si="12"/>
        <v>1.0066332624683549E-2</v>
      </c>
      <c r="H65" s="79">
        <v>123</v>
      </c>
      <c r="I65" s="5">
        <v>159</v>
      </c>
      <c r="J65" s="153">
        <f t="shared" si="13"/>
        <v>2.2863486293411867E-2</v>
      </c>
      <c r="K65" s="193">
        <f t="shared" si="14"/>
        <v>42.857142857142854</v>
      </c>
      <c r="L65" s="197">
        <f t="shared" si="15"/>
        <v>44.776119402985074</v>
      </c>
      <c r="M65" s="95">
        <f t="shared" si="16"/>
        <v>9.7560975609756095</v>
      </c>
      <c r="N65" s="96">
        <f t="shared" si="17"/>
        <v>18.867924528301888</v>
      </c>
      <c r="O65" s="198">
        <f t="shared" si="18"/>
        <v>22.76422764227642</v>
      </c>
      <c r="P65" s="197">
        <f t="shared" si="10"/>
        <v>42.138364779874216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32</v>
      </c>
      <c r="B66" s="79">
        <v>3</v>
      </c>
      <c r="C66" s="5">
        <v>26</v>
      </c>
      <c r="D66" s="130">
        <f t="shared" si="11"/>
        <v>3.8031935123369748E-3</v>
      </c>
      <c r="E66" s="80">
        <v>4</v>
      </c>
      <c r="F66" s="5">
        <v>15</v>
      </c>
      <c r="G66" s="94">
        <f t="shared" si="12"/>
        <v>2.2536565577649737E-3</v>
      </c>
      <c r="H66" s="79">
        <v>0</v>
      </c>
      <c r="I66" s="5">
        <v>0</v>
      </c>
      <c r="J66" s="153">
        <f t="shared" si="13"/>
        <v>0</v>
      </c>
      <c r="K66" s="193">
        <f t="shared" si="14"/>
        <v>75</v>
      </c>
      <c r="L66" s="197">
        <f t="shared" si="15"/>
        <v>173.33333333333334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85</v>
      </c>
      <c r="B67" s="79">
        <v>19</v>
      </c>
      <c r="C67" s="5">
        <v>22</v>
      </c>
      <c r="D67" s="130">
        <f t="shared" si="11"/>
        <v>3.2180868181312865E-3</v>
      </c>
      <c r="E67" s="80">
        <v>0</v>
      </c>
      <c r="F67" s="5">
        <v>0</v>
      </c>
      <c r="G67" s="94">
        <f t="shared" si="12"/>
        <v>0</v>
      </c>
      <c r="H67" s="79">
        <v>2</v>
      </c>
      <c r="I67" s="5">
        <v>4</v>
      </c>
      <c r="J67" s="153">
        <f t="shared" si="13"/>
        <v>5.7518204511727963E-4</v>
      </c>
      <c r="K67" s="193" t="str">
        <f t="shared" si="14"/>
        <v xml:space="preserve"> </v>
      </c>
      <c r="L67" s="197" t="str">
        <f t="shared" si="15"/>
        <v xml:space="preserve"> </v>
      </c>
      <c r="M67" s="95">
        <f t="shared" si="16"/>
        <v>950</v>
      </c>
      <c r="N67" s="96">
        <f t="shared" si="17"/>
        <v>550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72</v>
      </c>
      <c r="B68" s="79">
        <v>2</v>
      </c>
      <c r="C68" s="5">
        <v>20</v>
      </c>
      <c r="D68" s="130">
        <f t="shared" si="11"/>
        <v>2.9255334710284421E-3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61</v>
      </c>
      <c r="B69" s="79">
        <v>5</v>
      </c>
      <c r="C69" s="5">
        <v>19</v>
      </c>
      <c r="D69" s="130">
        <f t="shared" si="11"/>
        <v>2.7792567974770201E-3</v>
      </c>
      <c r="E69" s="80">
        <v>10</v>
      </c>
      <c r="F69" s="5">
        <v>62</v>
      </c>
      <c r="G69" s="94">
        <f t="shared" si="12"/>
        <v>9.3151137720952244E-3</v>
      </c>
      <c r="H69" s="79">
        <v>19</v>
      </c>
      <c r="I69" s="5">
        <v>83</v>
      </c>
      <c r="J69" s="153">
        <f t="shared" si="13"/>
        <v>1.1935027436183552E-2</v>
      </c>
      <c r="K69" s="193">
        <f t="shared" si="14"/>
        <v>50</v>
      </c>
      <c r="L69" s="197">
        <f t="shared" si="15"/>
        <v>30.64516129032258</v>
      </c>
      <c r="M69" s="95">
        <f t="shared" si="16"/>
        <v>26.315789473684209</v>
      </c>
      <c r="N69" s="96">
        <f t="shared" si="17"/>
        <v>22.891566265060241</v>
      </c>
      <c r="O69" s="198">
        <f t="shared" si="18"/>
        <v>52.631578947368418</v>
      </c>
      <c r="P69" s="197">
        <f t="shared" si="10"/>
        <v>74.698795180722882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56</v>
      </c>
      <c r="B70" s="79">
        <v>9</v>
      </c>
      <c r="C70" s="5">
        <v>18</v>
      </c>
      <c r="D70" s="130">
        <f t="shared" ref="D70:D82" si="19">IF($C$83&lt;&gt;0,C70/$C$83*100,0)</f>
        <v>2.6329801239255977E-3</v>
      </c>
      <c r="E70" s="80">
        <v>13</v>
      </c>
      <c r="F70" s="5">
        <v>30</v>
      </c>
      <c r="G70" s="94">
        <f t="shared" ref="G70:G78" si="20">IF($F$83&lt;&gt;0,F70/$F$83*100,0)</f>
        <v>4.5073131155299474E-3</v>
      </c>
      <c r="H70" s="79">
        <v>19</v>
      </c>
      <c r="I70" s="5">
        <v>73</v>
      </c>
      <c r="J70" s="153">
        <f t="shared" ref="J70:J78" si="21">IF($I$83&lt;&gt;0,I70/$I$83*100,0)</f>
        <v>1.0497072323390352E-2</v>
      </c>
      <c r="K70" s="193">
        <f t="shared" ref="K70:L83" si="22">IF(OR(B70&lt;&gt;0)*(E70&lt;&gt;0),B70/E70*100," ")</f>
        <v>69.230769230769226</v>
      </c>
      <c r="L70" s="197">
        <f t="shared" ref="L70:L80" si="23">IF(OR(C70&lt;&gt;0)*(F70&lt;&gt;0),C70/F70*100," ")</f>
        <v>60</v>
      </c>
      <c r="M70" s="95">
        <f t="shared" ref="M70:N83" si="24">IF(OR(B70&lt;&gt;0)*(H70&lt;&gt;0),B70/H70*100," ")</f>
        <v>47.368421052631575</v>
      </c>
      <c r="N70" s="96">
        <f t="shared" ref="N70:N80" si="25">IF(OR(C70&lt;&gt;0)*(I70&lt;&gt;0),C70/I70*100," ")</f>
        <v>24.657534246575342</v>
      </c>
      <c r="O70" s="198">
        <f t="shared" si="18"/>
        <v>68.421052631578945</v>
      </c>
      <c r="P70" s="197">
        <f t="shared" si="10"/>
        <v>41.095890410958901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5</v>
      </c>
      <c r="C71" s="5">
        <v>17</v>
      </c>
      <c r="D71" s="130">
        <f t="shared" si="19"/>
        <v>2.4867034503741757E-3</v>
      </c>
      <c r="E71" s="80">
        <v>12</v>
      </c>
      <c r="F71" s="5">
        <v>62</v>
      </c>
      <c r="G71" s="94">
        <f t="shared" si="20"/>
        <v>9.3151137720952244E-3</v>
      </c>
      <c r="H71" s="79">
        <v>9</v>
      </c>
      <c r="I71" s="5">
        <v>26</v>
      </c>
      <c r="J71" s="153">
        <f t="shared" si="21"/>
        <v>3.7386832932623172E-3</v>
      </c>
      <c r="K71" s="193">
        <f t="shared" si="22"/>
        <v>41.666666666666671</v>
      </c>
      <c r="L71" s="197">
        <f t="shared" si="23"/>
        <v>27.419354838709676</v>
      </c>
      <c r="M71" s="95">
        <f t="shared" si="24"/>
        <v>55.555555555555557</v>
      </c>
      <c r="N71" s="96">
        <f t="shared" si="25"/>
        <v>65.384615384615387</v>
      </c>
      <c r="O71" s="198">
        <f t="shared" ref="O71:P83" si="26">IF(OR(E71&lt;&gt;0)*(H71&lt;&gt;0),E71/H71*100," ")</f>
        <v>133.33333333333331</v>
      </c>
      <c r="P71" s="197">
        <f t="shared" ref="P71:P80" si="27">IF(OR(F71&lt;&gt;0)*(I71&lt;&gt;0),F71/I71*100," ")</f>
        <v>238.46153846153845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67</v>
      </c>
      <c r="B72" s="79">
        <v>5</v>
      </c>
      <c r="C72" s="5">
        <v>15</v>
      </c>
      <c r="D72" s="130">
        <f t="shared" si="19"/>
        <v>2.1941501032713318E-3</v>
      </c>
      <c r="E72" s="80">
        <v>0</v>
      </c>
      <c r="F72" s="5">
        <v>0</v>
      </c>
      <c r="G72" s="94">
        <f t="shared" si="20"/>
        <v>0</v>
      </c>
      <c r="H72" s="79">
        <v>5</v>
      </c>
      <c r="I72" s="5">
        <v>45</v>
      </c>
      <c r="J72" s="153">
        <f t="shared" si="21"/>
        <v>6.4707980075693955E-3</v>
      </c>
      <c r="K72" s="193" t="str">
        <f t="shared" si="22"/>
        <v xml:space="preserve"> </v>
      </c>
      <c r="L72" s="197" t="str">
        <f t="shared" si="23"/>
        <v xml:space="preserve"> </v>
      </c>
      <c r="M72" s="95">
        <f t="shared" si="24"/>
        <v>100</v>
      </c>
      <c r="N72" s="96">
        <f t="shared" si="25"/>
        <v>33.333333333333329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64</v>
      </c>
      <c r="B73" s="79">
        <v>6</v>
      </c>
      <c r="C73" s="5">
        <v>12</v>
      </c>
      <c r="D73" s="130">
        <f t="shared" si="19"/>
        <v>1.7553200826170652E-3</v>
      </c>
      <c r="E73" s="80">
        <v>3</v>
      </c>
      <c r="F73" s="5">
        <v>19</v>
      </c>
      <c r="G73" s="94">
        <f t="shared" si="20"/>
        <v>2.8546316398356335E-3</v>
      </c>
      <c r="H73" s="79">
        <v>5</v>
      </c>
      <c r="I73" s="5">
        <v>16</v>
      </c>
      <c r="J73" s="153">
        <f t="shared" si="21"/>
        <v>2.3007281804691185E-3</v>
      </c>
      <c r="K73" s="193">
        <f t="shared" si="22"/>
        <v>200</v>
      </c>
      <c r="L73" s="197">
        <f t="shared" si="23"/>
        <v>63.157894736842103</v>
      </c>
      <c r="M73" s="95">
        <f t="shared" si="24"/>
        <v>120</v>
      </c>
      <c r="N73" s="96">
        <f t="shared" si="25"/>
        <v>75</v>
      </c>
      <c r="O73" s="198">
        <f t="shared" si="26"/>
        <v>60</v>
      </c>
      <c r="P73" s="197">
        <f t="shared" si="27"/>
        <v>118.75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83</v>
      </c>
      <c r="B74" s="79">
        <v>1</v>
      </c>
      <c r="C74" s="5">
        <v>6</v>
      </c>
      <c r="D74" s="130">
        <f t="shared" si="19"/>
        <v>8.776600413085326E-4</v>
      </c>
      <c r="E74" s="80">
        <v>3</v>
      </c>
      <c r="F74" s="5">
        <v>22</v>
      </c>
      <c r="G74" s="94">
        <f t="shared" si="20"/>
        <v>3.3053629513886281E-3</v>
      </c>
      <c r="H74" s="79">
        <v>1</v>
      </c>
      <c r="I74" s="5">
        <v>3</v>
      </c>
      <c r="J74" s="153">
        <f t="shared" si="21"/>
        <v>4.3138653383795975E-4</v>
      </c>
      <c r="K74" s="193">
        <f t="shared" si="22"/>
        <v>33.333333333333329</v>
      </c>
      <c r="L74" s="197">
        <f t="shared" si="23"/>
        <v>27.27272727272727</v>
      </c>
      <c r="M74" s="95">
        <f t="shared" si="24"/>
        <v>100</v>
      </c>
      <c r="N74" s="96">
        <f t="shared" si="25"/>
        <v>200</v>
      </c>
      <c r="O74" s="198">
        <f t="shared" si="26"/>
        <v>300</v>
      </c>
      <c r="P74" s="197">
        <f t="shared" si="27"/>
        <v>733.33333333333326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89</v>
      </c>
      <c r="B75" s="79">
        <v>4</v>
      </c>
      <c r="C75" s="5">
        <v>6</v>
      </c>
      <c r="D75" s="130">
        <f t="shared" si="19"/>
        <v>8.776600413085326E-4</v>
      </c>
      <c r="E75" s="80">
        <v>2</v>
      </c>
      <c r="F75" s="5">
        <v>8</v>
      </c>
      <c r="G75" s="94">
        <f t="shared" si="20"/>
        <v>1.2019501641413193E-3</v>
      </c>
      <c r="H75" s="79">
        <v>2</v>
      </c>
      <c r="I75" s="5">
        <v>7</v>
      </c>
      <c r="J75" s="153">
        <f t="shared" si="21"/>
        <v>1.0065685789552394E-3</v>
      </c>
      <c r="K75" s="193">
        <f t="shared" si="22"/>
        <v>200</v>
      </c>
      <c r="L75" s="197">
        <f t="shared" si="23"/>
        <v>75</v>
      </c>
      <c r="M75" s="95">
        <f t="shared" si="24"/>
        <v>200</v>
      </c>
      <c r="N75" s="96">
        <f t="shared" si="25"/>
        <v>85.714285714285708</v>
      </c>
      <c r="O75" s="198">
        <f t="shared" si="26"/>
        <v>100</v>
      </c>
      <c r="P75" s="197">
        <f t="shared" si="27"/>
        <v>114.28571428571428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3</v>
      </c>
      <c r="C76" s="5">
        <v>4</v>
      </c>
      <c r="D76" s="130">
        <f t="shared" si="19"/>
        <v>5.8510669420568833E-4</v>
      </c>
      <c r="E76" s="80">
        <v>4</v>
      </c>
      <c r="F76" s="5">
        <v>5</v>
      </c>
      <c r="G76" s="94">
        <f t="shared" si="20"/>
        <v>7.512188525883246E-4</v>
      </c>
      <c r="H76" s="79">
        <v>3</v>
      </c>
      <c r="I76" s="5">
        <v>15</v>
      </c>
      <c r="J76" s="153">
        <f t="shared" si="21"/>
        <v>2.1569326691897985E-3</v>
      </c>
      <c r="K76" s="193">
        <f t="shared" si="22"/>
        <v>75</v>
      </c>
      <c r="L76" s="197">
        <f t="shared" si="23"/>
        <v>80</v>
      </c>
      <c r="M76" s="95">
        <f t="shared" si="24"/>
        <v>100</v>
      </c>
      <c r="N76" s="96">
        <f t="shared" si="25"/>
        <v>26.666666666666668</v>
      </c>
      <c r="O76" s="198">
        <f t="shared" si="26"/>
        <v>133.33333333333331</v>
      </c>
      <c r="P76" s="197">
        <f t="shared" si="27"/>
        <v>33.333333333333329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1</v>
      </c>
      <c r="C77" s="5">
        <v>4</v>
      </c>
      <c r="D77" s="130">
        <f t="shared" si="19"/>
        <v>5.8510669420568833E-4</v>
      </c>
      <c r="E77" s="80">
        <v>5</v>
      </c>
      <c r="F77" s="5">
        <v>27</v>
      </c>
      <c r="G77" s="94">
        <f t="shared" si="20"/>
        <v>4.0565818039769528E-3</v>
      </c>
      <c r="H77" s="79">
        <v>1</v>
      </c>
      <c r="I77" s="5">
        <v>1</v>
      </c>
      <c r="J77" s="153">
        <f t="shared" si="21"/>
        <v>1.4379551127931991E-4</v>
      </c>
      <c r="K77" s="193">
        <f t="shared" si="22"/>
        <v>20</v>
      </c>
      <c r="L77" s="197">
        <f t="shared" si="23"/>
        <v>14.814814814814813</v>
      </c>
      <c r="M77" s="95">
        <f t="shared" si="24"/>
        <v>100</v>
      </c>
      <c r="N77" s="96">
        <f t="shared" si="25"/>
        <v>400</v>
      </c>
      <c r="O77" s="198">
        <f t="shared" si="26"/>
        <v>500</v>
      </c>
      <c r="P77" s="197">
        <f t="shared" si="27"/>
        <v>2700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68</v>
      </c>
      <c r="B78" s="146">
        <v>0</v>
      </c>
      <c r="C78" s="182">
        <v>0</v>
      </c>
      <c r="D78" s="181">
        <f t="shared" si="19"/>
        <v>0</v>
      </c>
      <c r="E78" s="183">
        <v>4</v>
      </c>
      <c r="F78" s="182">
        <v>4</v>
      </c>
      <c r="G78" s="94">
        <f t="shared" si="20"/>
        <v>6.0097508207065963E-4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71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6</v>
      </c>
      <c r="I79" s="4">
        <v>36</v>
      </c>
      <c r="J79" s="130">
        <f t="shared" ref="J79:J80" si="29">IF($I$83&lt;&gt;0,I79/$I$83*100,0)</f>
        <v>5.1766384060555164E-3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103398</v>
      </c>
      <c r="C81" s="139">
        <f>SUM(C6:C80)-C10</f>
        <v>628709</v>
      </c>
      <c r="D81" s="169">
        <f t="shared" si="19"/>
        <v>91.965461151841041</v>
      </c>
      <c r="E81" s="150">
        <f>SUM(E6:E80)-E10</f>
        <v>100180</v>
      </c>
      <c r="F81" s="139">
        <f>SUM(F6:F80)-F10</f>
        <v>615777</v>
      </c>
      <c r="G81" s="170">
        <f>IF($F$83&lt;&gt;0,F81/$F$83*100,0)</f>
        <v>92.516658278056141</v>
      </c>
      <c r="H81" s="144">
        <f>SUM(H6:H80)-H10</f>
        <v>104406</v>
      </c>
      <c r="I81" s="139">
        <f>SUM(I6:I80)-I10</f>
        <v>633059</v>
      </c>
      <c r="J81" s="171">
        <f>IF($I$83&lt;&gt;0,I81/$I$83*100,0)</f>
        <v>91.031042574974975</v>
      </c>
      <c r="K81" s="155">
        <f t="shared" si="22"/>
        <v>103.21221800758636</v>
      </c>
      <c r="L81" s="140">
        <f t="shared" si="22"/>
        <v>102.10011091677669</v>
      </c>
      <c r="M81" s="154">
        <f t="shared" si="24"/>
        <v>99.034538244928456</v>
      </c>
      <c r="N81" s="156">
        <f t="shared" si="24"/>
        <v>99.31286025473139</v>
      </c>
      <c r="O81" s="155">
        <f t="shared" si="26"/>
        <v>95.952339903836943</v>
      </c>
      <c r="P81" s="140">
        <f t="shared" si="26"/>
        <v>97.270080671785735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13115</v>
      </c>
      <c r="C82" s="173">
        <f>C10</f>
        <v>54927</v>
      </c>
      <c r="D82" s="174">
        <f t="shared" si="19"/>
        <v>8.0345388481589612</v>
      </c>
      <c r="E82" s="151">
        <f>E10</f>
        <v>10558</v>
      </c>
      <c r="F82" s="113">
        <f>F10</f>
        <v>49808</v>
      </c>
      <c r="G82" s="175">
        <f>IF($F$83&lt;&gt;0,F82/$F$83*100,0)</f>
        <v>7.4833417219438534</v>
      </c>
      <c r="H82" s="172">
        <f>H10</f>
        <v>12443</v>
      </c>
      <c r="I82" s="173">
        <f>I10</f>
        <v>62373</v>
      </c>
      <c r="J82" s="176">
        <f>IF($I$83&lt;&gt;0,I82/$I$83*100,0)</f>
        <v>8.968957425025021</v>
      </c>
      <c r="K82" s="97">
        <f t="shared" si="22"/>
        <v>124.21860200795605</v>
      </c>
      <c r="L82" s="98">
        <f t="shared" si="22"/>
        <v>110.27746546739479</v>
      </c>
      <c r="M82" s="99">
        <f t="shared" si="24"/>
        <v>105.40062685847464</v>
      </c>
      <c r="N82" s="121">
        <f t="shared" si="24"/>
        <v>88.062142273098942</v>
      </c>
      <c r="O82" s="97">
        <f t="shared" si="26"/>
        <v>84.850920196094194</v>
      </c>
      <c r="P82" s="98">
        <f t="shared" si="26"/>
        <v>79.855065493081952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116513</v>
      </c>
      <c r="C83" s="160">
        <f>C81+C82</f>
        <v>683636</v>
      </c>
      <c r="D83" s="161">
        <f>D81+D82</f>
        <v>100</v>
      </c>
      <c r="E83" s="162">
        <f>SUM(E81:E82)</f>
        <v>110738</v>
      </c>
      <c r="F83" s="160">
        <f>SUM(F81:F82)</f>
        <v>665585</v>
      </c>
      <c r="G83" s="163">
        <f>G81+G82</f>
        <v>100</v>
      </c>
      <c r="H83" s="159">
        <f>SUM(H81:H82)</f>
        <v>116849</v>
      </c>
      <c r="I83" s="160">
        <f>SUM(I81:I82)</f>
        <v>695432</v>
      </c>
      <c r="J83" s="161">
        <f>J81+J82</f>
        <v>100</v>
      </c>
      <c r="K83" s="165">
        <f t="shared" si="22"/>
        <v>105.2150120103307</v>
      </c>
      <c r="L83" s="166">
        <f t="shared" si="22"/>
        <v>102.71205030161437</v>
      </c>
      <c r="M83" s="167">
        <f t="shared" si="24"/>
        <v>99.712449400508348</v>
      </c>
      <c r="N83" s="164">
        <f t="shared" si="24"/>
        <v>98.303788148949138</v>
      </c>
      <c r="O83" s="165">
        <f t="shared" si="26"/>
        <v>94.770173471745593</v>
      </c>
      <c r="P83" s="166">
        <f t="shared" si="26"/>
        <v>95.708135374846137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2025-01-14T12:49:32Z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