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ADB5674B-B0FE-45AB-8382-B68F2391D8CB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1" i="5"/>
  <c r="C82" i="5"/>
  <c r="B82" i="5"/>
  <c r="B81" i="5"/>
  <c r="E38" i="3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<sst xmlns="http://schemas.openxmlformats.org/spreadsheetml/2006/main" count="174" uniqueCount="110">
  <si>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</si>
  <si>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</si>
  <si>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</si>
  <si>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</si>
  <si>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</si>
  <si>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</si>
  <si>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</si>
  <si>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</si>
  <si>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</si>
  <si>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</si>
  <si>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</si>
  <si>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</si>
  <si>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</si>
  <si>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</si>
  <si>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</si>
  <si>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</si>
  <si>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</si>
  <si>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</si>
  <si>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</si>
  <si>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</si>
  <si>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</si>
  <si>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</si>
  <si>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</si>
  <si>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</si>
  <si>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</si>
  <si>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</si>
  <si>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</si>
  <si>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</si>
  <si>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</si>
  <si>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</si>
  <si>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</si>
  <si>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</si>
  <si>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</si>
  <si>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</si>
  <si>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</si>
  <si>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</si>
  <si>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</si>
  <si>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</si>
  <si>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</si>
  <si>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</si>
  <si>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</si>
  <si>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</si>
  <si>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</si>
  <si>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</si>
  <si>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</si>
  <si>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</si>
  <si>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</si>
  <si>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</si>
  <si>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</si>
  <si>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</si>
  <si>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</si>
  <si>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</si>
  <si>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</si>
  <si>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</si>
  <si>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</si>
  <si>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</si>
  <si>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</si>
  <si>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</si>
  <si>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</si>
  <si>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</si>
  <si>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</si>
  <si>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</si>
  <si>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</si>
  <si>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</si>
  <si>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</si>
  <si>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</si>
  <si>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</si>
  <si>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</si>
  <si>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</si>
  <si>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</si>
  <si>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</si>
  <si>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</si>
  <si>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</si>
  <si>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</si>
  <si>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</si>
  <si>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</si>
  <si>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</si>
  <si>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</si>
  <si>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</si>
  <si>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</si>
  <si>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</si>
  <si>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</si>
  <si>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</si>
  <si>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</si>
  <si>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</si>
  <si>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</si>
  <si>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</si>
  <si>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</si>
  <si>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</si>
  <si>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</si>
  <si>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</si>
  <si>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</si>
  <si>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</si>
  <si>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</si>
  <si>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</si>
  <si>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</si>
  <si>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</si>
  <si>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</si>
  <si>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</si>
  <si>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</si>
  <si>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</si>
  <si>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</si>
  <si>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</si>
  <si>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Ostale afričke zemlje</t>
  </si>
  <si>
    <t>KAMP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</si>
  <si>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2.12.2024.                                                                                                                                                                                                                                                                                                                                                                        studeni 2024.</t>
  </si>
  <si>
    <t>IZVJEŠTAJ PO KAPACITETIMA XI/2024</t>
  </si>
  <si>
    <t>TURISTIČKI PROMET PO ZEMLJAMA  XI/2024</t>
  </si>
  <si>
    <t>BiH</t>
  </si>
  <si>
    <t>Ost. azijske zemlje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</si>
</sst>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9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  <family val="2"/>
      <charset val="238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9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  <xf numFmtId="0" fontId="58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9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Normalno 3" xfId="58" xr:uid="{0348A273-D907-4A3F-B82E-BA4AF469F2B2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16.413325982515556</c:v>
                </c:pt>
                <c:pt idx="1">
                  <c:v>12.499015515476097</c:v>
                </c:pt>
                <c:pt idx="2">
                  <c:v>2.1737418287784518</c:v>
                </c:pt>
                <c:pt idx="3">
                  <c:v>0</c:v>
                </c:pt>
                <c:pt idx="4">
                  <c:v>68.913916673229892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276</c:v>
                </c:pt>
                <c:pt idx="2">
                  <c:v>1587</c:v>
                </c:pt>
                <c:pt idx="3">
                  <c:v>2084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992</c:v>
                </c:pt>
                <c:pt idx="2">
                  <c:v>761</c:v>
                </c:pt>
                <c:pt idx="3">
                  <c:v>1123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240</c:v>
                </c:pt>
                <c:pt idx="2">
                  <c:v>1217</c:v>
                </c:pt>
                <c:pt idx="3">
                  <c:v>3160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817</c:v>
                </c:pt>
                <c:pt idx="1">
                  <c:v>208</c:v>
                </c:pt>
                <c:pt idx="2">
                  <c:v>27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387</c:v>
                </c:pt>
                <c:pt idx="1">
                  <c:v>171</c:v>
                </c:pt>
                <c:pt idx="2">
                  <c:v>47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1159</c:v>
                </c:pt>
                <c:pt idx="1">
                  <c:v>86</c:v>
                </c:pt>
                <c:pt idx="2">
                  <c:v>45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307102801253093"/>
                  <c:y val="7.38312272033525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2403550633552249"/>
                  <c:y val="-0.1543215814729544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1.5803673979100805E-2"/>
                  <c:y val="-2.7050809038466515E-3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16302302961622761"/>
                  <c:y val="9.505474428952055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6793649852056933"/>
                      <c:h val="0.187159667071940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7309471526713108"/>
                  <c:y val="7.695485293737218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2153198035062455"/>
                  <c:y val="-8.631198747962899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8336318104692348"/>
                  <c:y val="-0.1319248858550844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6247042928546515"/>
                      <c:h val="0.177058407920945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4.2277044738842431E-3"/>
                  <c:y val="-0.1264987583102672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7559721848628626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3478221737658533"/>
                  <c:y val="-8.72477009338541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573647826980766"/>
                      <c:h val="0.1470173577877227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Slovenija</c:v>
                </c:pt>
                <c:pt idx="2">
                  <c:v>Njemačka</c:v>
                </c:pt>
                <c:pt idx="3">
                  <c:v>Austrija</c:v>
                </c:pt>
                <c:pt idx="4">
                  <c:v>Ost. azijske zemlje</c:v>
                </c:pt>
                <c:pt idx="5">
                  <c:v>Italija</c:v>
                </c:pt>
                <c:pt idx="6">
                  <c:v>BiH</c:v>
                </c:pt>
                <c:pt idx="7">
                  <c:v>Makedonija</c:v>
                </c:pt>
                <c:pt idx="8">
                  <c:v>Srbija</c:v>
                </c:pt>
                <c:pt idx="9">
                  <c:v>Poljska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26.247783126425134</c:v>
                </c:pt>
                <c:pt idx="1">
                  <c:v>26.247783126425134</c:v>
                </c:pt>
                <c:pt idx="2">
                  <c:v>10.41297187737522</c:v>
                </c:pt>
                <c:pt idx="3">
                  <c:v>7.0179883455789209</c:v>
                </c:pt>
                <c:pt idx="4">
                  <c:v>6.8153027615910817</c:v>
                </c:pt>
                <c:pt idx="5">
                  <c:v>5.0924752976944516</c:v>
                </c:pt>
                <c:pt idx="6">
                  <c:v>4.6871041297187732</c:v>
                </c:pt>
                <c:pt idx="7">
                  <c:v>2.6349125918419052</c:v>
                </c:pt>
                <c:pt idx="8">
                  <c:v>2.0015201418799089</c:v>
                </c:pt>
                <c:pt idx="9">
                  <c:v>1.9761844438814287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25" sqref="A25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105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activeCell="D39" sqref="D39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106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78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7" t="s">
        <v>100</v>
      </c>
      <c r="C6" s="75">
        <v>467</v>
      </c>
      <c r="D6" s="27">
        <v>350</v>
      </c>
      <c r="E6" s="27">
        <f>SUM(C6:D6)</f>
        <v>817</v>
      </c>
      <c r="F6" s="28">
        <f>E6/E42*100</f>
        <v>75.438596491228068</v>
      </c>
      <c r="G6" s="75">
        <v>772</v>
      </c>
      <c r="H6" s="27">
        <v>1312</v>
      </c>
      <c r="I6" s="27">
        <f>SUM(G6:H6)</f>
        <v>2084</v>
      </c>
      <c r="J6" s="67">
        <f>I6/I42*100</f>
        <v>16.413325982515556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8" t="s">
        <v>96</v>
      </c>
      <c r="C7" s="79">
        <v>173</v>
      </c>
      <c r="D7" s="5">
        <v>214</v>
      </c>
      <c r="E7" s="5">
        <f>SUM(C7:D7)</f>
        <v>387</v>
      </c>
      <c r="F7" s="6">
        <f>E7/E43*100</f>
        <v>60</v>
      </c>
      <c r="G7" s="79">
        <v>398</v>
      </c>
      <c r="H7" s="5">
        <v>725</v>
      </c>
      <c r="I7" s="5">
        <f>SUM(G7:H7)</f>
        <v>1123</v>
      </c>
      <c r="J7" s="68">
        <f>I7/I43*100</f>
        <v>13.396158892997734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8" t="s">
        <v>9</v>
      </c>
      <c r="C8" s="79">
        <v>391</v>
      </c>
      <c r="D8" s="5">
        <v>768</v>
      </c>
      <c r="E8" s="5">
        <f>SUM(C8:D8)</f>
        <v>1159</v>
      </c>
      <c r="F8" s="6">
        <f>E8/E44*100</f>
        <v>88.948580199539535</v>
      </c>
      <c r="G8" s="79">
        <v>764</v>
      </c>
      <c r="H8" s="5">
        <v>2396</v>
      </c>
      <c r="I8" s="5">
        <f>SUM(G8:H8)</f>
        <v>3160</v>
      </c>
      <c r="J8" s="68">
        <f>I8/I44*100</f>
        <v>47.561709813365447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8" t="s">
        <v>101</v>
      </c>
      <c r="C9" s="8">
        <f>C6/C7*100</f>
        <v>269.94219653179192</v>
      </c>
      <c r="D9" s="7">
        <f>D6/D7*100</f>
        <v>163.55140186915889</v>
      </c>
      <c r="E9" s="7">
        <f>E6/E7*100</f>
        <v>211.11111111111111</v>
      </c>
      <c r="F9" s="6"/>
      <c r="G9" s="8">
        <f>G6/G7*100</f>
        <v>193.96984924623115</v>
      </c>
      <c r="H9" s="7">
        <f>H6/H7*100</f>
        <v>180.9655172413793</v>
      </c>
      <c r="I9" s="7">
        <f>I6/I7*100</f>
        <v>185.57435440783615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8" t="s">
        <v>102</v>
      </c>
      <c r="C10" s="8">
        <f>C6/C8*100</f>
        <v>119.43734015345268</v>
      </c>
      <c r="D10" s="7">
        <f>D6/D8*100</f>
        <v>45.572916666666671</v>
      </c>
      <c r="E10" s="7">
        <f>E6/E8*100</f>
        <v>70.491803278688522</v>
      </c>
      <c r="F10" s="6"/>
      <c r="G10" s="8">
        <f>G6/G8*100</f>
        <v>101.04712041884815</v>
      </c>
      <c r="H10" s="7">
        <f>H6/H8*100</f>
        <v>54.757929883138566</v>
      </c>
      <c r="I10" s="7">
        <f>I6/I8*100</f>
        <v>65.949367088607588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9" t="s">
        <v>7</v>
      </c>
      <c r="C11" s="14">
        <f>C6/E6*100</f>
        <v>57.16034271725826</v>
      </c>
      <c r="D11" s="15">
        <f>D6/E6*100</f>
        <v>42.83965728274174</v>
      </c>
      <c r="E11" s="15">
        <f>SUM(C11:D11)</f>
        <v>100</v>
      </c>
      <c r="F11" s="16"/>
      <c r="G11" s="14">
        <f>G6/I6*100</f>
        <v>37.044145873320538</v>
      </c>
      <c r="H11" s="15">
        <f>H6/I6*100</f>
        <v>62.955854126679469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10</v>
      </c>
      <c r="B12" s="227" t="s">
        <v>100</v>
      </c>
      <c r="C12" s="78">
        <v>53</v>
      </c>
      <c r="D12" s="30">
        <v>155</v>
      </c>
      <c r="E12" s="30">
        <f>SUM(C12:D12)</f>
        <v>208</v>
      </c>
      <c r="F12" s="31">
        <f>E12/E42*100</f>
        <v>19.205909510618653</v>
      </c>
      <c r="G12" s="78">
        <v>228</v>
      </c>
      <c r="H12" s="30">
        <v>1359</v>
      </c>
      <c r="I12" s="30">
        <f>SUM(G12:H12)</f>
        <v>1587</v>
      </c>
      <c r="J12" s="70">
        <f>I12/I42*100</f>
        <v>12.499015515476097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8" t="s">
        <v>96</v>
      </c>
      <c r="C13" s="79">
        <v>59</v>
      </c>
      <c r="D13" s="5">
        <v>112</v>
      </c>
      <c r="E13" s="5">
        <f>SUM(C13:D13)</f>
        <v>171</v>
      </c>
      <c r="F13" s="6">
        <f>E13/E43*100</f>
        <v>26.511627906976742</v>
      </c>
      <c r="G13" s="79">
        <v>303</v>
      </c>
      <c r="H13" s="5">
        <v>458</v>
      </c>
      <c r="I13" s="5">
        <f>SUM(G13:H13)</f>
        <v>761</v>
      </c>
      <c r="J13" s="68">
        <f>I13/I43*100</f>
        <v>9.0778957413813668</v>
      </c>
      <c r="K13" s="56"/>
      <c r="L13" s="81" t="str">
        <f>B6</f>
        <v>2024.</v>
      </c>
      <c r="M13" s="92">
        <f>E6</f>
        <v>817</v>
      </c>
      <c r="N13" s="92">
        <f>E12</f>
        <v>208</v>
      </c>
      <c r="O13" s="92">
        <f>E18</f>
        <v>27</v>
      </c>
      <c r="P13" s="1">
        <f>E24</f>
        <v>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8" t="s">
        <v>9</v>
      </c>
      <c r="C14" s="79">
        <v>40</v>
      </c>
      <c r="D14" s="5">
        <v>46</v>
      </c>
      <c r="E14" s="5">
        <f>C14+D14</f>
        <v>86</v>
      </c>
      <c r="F14" s="6">
        <f>E14/E44*100</f>
        <v>6.600153491941672</v>
      </c>
      <c r="G14" s="79">
        <v>591</v>
      </c>
      <c r="H14" s="5">
        <v>626</v>
      </c>
      <c r="I14" s="5">
        <f>SUM(G14:H14)</f>
        <v>1217</v>
      </c>
      <c r="J14" s="68">
        <f>I14/I44*100</f>
        <v>18.317278747742325</v>
      </c>
      <c r="K14" s="56"/>
      <c r="L14" s="81" t="str">
        <f>B7</f>
        <v>2023.</v>
      </c>
      <c r="M14" s="92">
        <f>E7</f>
        <v>387</v>
      </c>
      <c r="N14" s="92">
        <f>E13</f>
        <v>171</v>
      </c>
      <c r="O14" s="93">
        <f>E19</f>
        <v>47</v>
      </c>
      <c r="P14" s="1">
        <f>E25</f>
        <v>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8" t="s">
        <v>101</v>
      </c>
      <c r="C15" s="13">
        <f>C12/C13*100</f>
        <v>89.830508474576277</v>
      </c>
      <c r="D15" s="9">
        <f>D12/D13*11</f>
        <v>15.223214285714285</v>
      </c>
      <c r="E15" s="9">
        <f>E12/E13*100</f>
        <v>121.63742690058479</v>
      </c>
      <c r="F15" s="6"/>
      <c r="G15" s="13">
        <f>G12/G13*100</f>
        <v>75.247524752475243</v>
      </c>
      <c r="H15" s="9">
        <f>H12/H13*100</f>
        <v>296.72489082969429</v>
      </c>
      <c r="I15" s="9">
        <f>I12/I13*100</f>
        <v>208.54139290407358</v>
      </c>
      <c r="J15" s="68"/>
      <c r="K15" s="56"/>
      <c r="L15" s="81" t="str">
        <f>B8</f>
        <v>2019.</v>
      </c>
      <c r="M15" s="92">
        <f>E8</f>
        <v>1159</v>
      </c>
      <c r="N15" s="92">
        <f>E14</f>
        <v>86</v>
      </c>
      <c r="O15" s="93">
        <f>E20</f>
        <v>45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8" t="s">
        <v>102</v>
      </c>
      <c r="C16" s="13">
        <f>C12/C14*100</f>
        <v>132.5</v>
      </c>
      <c r="D16" s="9">
        <f>D12/D14*100</f>
        <v>336.95652173913044</v>
      </c>
      <c r="E16" s="9">
        <f>E12/E14*100</f>
        <v>241.86046511627904</v>
      </c>
      <c r="F16" s="6"/>
      <c r="G16" s="13">
        <f>G12/G14*100</f>
        <v>38.578680203045685</v>
      </c>
      <c r="H16" s="9">
        <f>H12/H14*100</f>
        <v>217.09265175718849</v>
      </c>
      <c r="I16" s="9">
        <f>I12/I14*100</f>
        <v>130.40262941659819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43"/>
      <c r="B17" s="230" t="s">
        <v>7</v>
      </c>
      <c r="C17" s="10">
        <f>C12/E12*100</f>
        <v>25.48076923076923</v>
      </c>
      <c r="D17" s="11">
        <f>D12/E12*100</f>
        <v>74.519230769230774</v>
      </c>
      <c r="E17" s="11">
        <f>SUM(C17:D17)</f>
        <v>100</v>
      </c>
      <c r="F17" s="12"/>
      <c r="G17" s="10">
        <f>G12/I12*100</f>
        <v>14.366729678638942</v>
      </c>
      <c r="H17" s="11">
        <f>H12/I12*100</f>
        <v>85.633270321361053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44" t="s">
        <v>11</v>
      </c>
      <c r="B18" s="227" t="s">
        <v>100</v>
      </c>
      <c r="C18" s="75">
        <v>10</v>
      </c>
      <c r="D18" s="27">
        <v>17</v>
      </c>
      <c r="E18" s="27">
        <f>C18+D18</f>
        <v>27</v>
      </c>
      <c r="F18" s="28">
        <f>E18/E42*100</f>
        <v>2.4930747922437675</v>
      </c>
      <c r="G18" s="75">
        <v>36</v>
      </c>
      <c r="H18" s="27">
        <v>240</v>
      </c>
      <c r="I18" s="27">
        <f>G18+H18</f>
        <v>276</v>
      </c>
      <c r="J18" s="67">
        <f>I18/I42*100</f>
        <v>2.1737418287784518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45"/>
      <c r="B19" s="228" t="s">
        <v>96</v>
      </c>
      <c r="C19" s="79">
        <v>10</v>
      </c>
      <c r="D19" s="5">
        <v>37</v>
      </c>
      <c r="E19" s="5">
        <f>SUM(C19:D19)</f>
        <v>47</v>
      </c>
      <c r="F19" s="6">
        <f>E19/E43*100</f>
        <v>7.2868217054263562</v>
      </c>
      <c r="G19" s="79">
        <v>65</v>
      </c>
      <c r="H19" s="5">
        <v>927</v>
      </c>
      <c r="I19" s="5">
        <f>SUM(G19:H19)</f>
        <v>992</v>
      </c>
      <c r="J19" s="68">
        <f>I19/I43*100</f>
        <v>11.833472503876893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45"/>
      <c r="B20" s="228" t="s">
        <v>9</v>
      </c>
      <c r="C20" s="79">
        <v>11</v>
      </c>
      <c r="D20" s="5">
        <v>34</v>
      </c>
      <c r="E20" s="5">
        <f>C20+D20</f>
        <v>45</v>
      </c>
      <c r="F20" s="6">
        <f>E20/E44*100</f>
        <v>3.4535686876438989</v>
      </c>
      <c r="G20" s="79">
        <v>94</v>
      </c>
      <c r="H20" s="5">
        <v>146</v>
      </c>
      <c r="I20" s="5">
        <f>G20+H20</f>
        <v>240</v>
      </c>
      <c r="J20" s="68">
        <f>I20/I44*100</f>
        <v>3.6122817579771227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8" t="s">
        <v>101</v>
      </c>
      <c r="C21" s="13">
        <f>C18/C19*100</f>
        <v>100</v>
      </c>
      <c r="D21" s="9">
        <f>D18/D19*100</f>
        <v>45.945945945945951</v>
      </c>
      <c r="E21" s="9">
        <f>E18/E19*100</f>
        <v>57.446808510638306</v>
      </c>
      <c r="F21" s="6"/>
      <c r="G21" s="13">
        <f>G18/G19*100</f>
        <v>55.384615384615387</v>
      </c>
      <c r="H21" s="9">
        <f>H18/H19*100</f>
        <v>25.889967637540451</v>
      </c>
      <c r="I21" s="9">
        <f>I18/I19*100</f>
        <v>27.822580645161288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8" t="s">
        <v>102</v>
      </c>
      <c r="C22" s="13">
        <f>C18/C20*100</f>
        <v>90.909090909090907</v>
      </c>
      <c r="D22" s="226">
        <f>D18/D20*100</f>
        <v>50</v>
      </c>
      <c r="E22" s="9">
        <f>E18/E20*100</f>
        <v>60</v>
      </c>
      <c r="F22" s="6"/>
      <c r="G22" s="13">
        <f>G18/G20*100</f>
        <v>38.297872340425535</v>
      </c>
      <c r="H22" s="9">
        <f>H18/H20*100</f>
        <v>164.38356164383561</v>
      </c>
      <c r="I22" s="9">
        <f>I18/I20*100</f>
        <v>114.99999999999999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9" t="s">
        <v>7</v>
      </c>
      <c r="C23" s="14">
        <f>C18/E18*100</f>
        <v>37.037037037037038</v>
      </c>
      <c r="D23" s="15">
        <f>D18/E18*100</f>
        <v>62.962962962962962</v>
      </c>
      <c r="E23" s="15">
        <f>SUM(C23:D23)</f>
        <v>100</v>
      </c>
      <c r="F23" s="16"/>
      <c r="G23" s="14">
        <f>G18/I18*100</f>
        <v>13.043478260869565</v>
      </c>
      <c r="H23" s="15">
        <f>H18/I18*100</f>
        <v>86.956521739130437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104</v>
      </c>
      <c r="B24" s="227" t="s">
        <v>100</v>
      </c>
      <c r="C24" s="78">
        <v>0</v>
      </c>
      <c r="D24" s="30">
        <v>0</v>
      </c>
      <c r="E24" s="29">
        <f>SUM(C24:D24)</f>
        <v>0</v>
      </c>
      <c r="F24" s="31">
        <f>E24/E42*100</f>
        <v>0</v>
      </c>
      <c r="G24" s="78">
        <v>0</v>
      </c>
      <c r="H24" s="30">
        <v>0</v>
      </c>
      <c r="I24" s="30">
        <f>SUM(G24:H24)</f>
        <v>0</v>
      </c>
      <c r="J24" s="70">
        <f>I24/I42*100</f>
        <v>0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8" t="s">
        <v>96</v>
      </c>
      <c r="C25" s="79">
        <v>0</v>
      </c>
      <c r="D25" s="5">
        <v>0</v>
      </c>
      <c r="E25" s="5">
        <f>SUM(C25:D25)</f>
        <v>0</v>
      </c>
      <c r="F25" s="6">
        <f>E25/E43*100</f>
        <v>0</v>
      </c>
      <c r="G25" s="79">
        <v>0</v>
      </c>
      <c r="H25" s="5">
        <v>0</v>
      </c>
      <c r="I25" s="5">
        <f>SUM(G25:H25)</f>
        <v>0</v>
      </c>
      <c r="J25" s="68">
        <f>I25/I43*100</f>
        <v>0</v>
      </c>
      <c r="K25" s="56"/>
      <c r="L25" s="81" t="s">
        <v>12</v>
      </c>
      <c r="M25" s="81">
        <f>I24</f>
        <v>0</v>
      </c>
      <c r="N25" s="81">
        <f>I25</f>
        <v>0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8" t="s">
        <v>9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276</v>
      </c>
      <c r="N26" s="93">
        <f>I19</f>
        <v>992</v>
      </c>
      <c r="O26" s="93">
        <f>I20</f>
        <v>240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8" t="s">
        <v>101</v>
      </c>
      <c r="C27" s="13" t="e">
        <f>C24/C25*100</f>
        <v>#DIV/0!</v>
      </c>
      <c r="D27" s="9" t="e">
        <f>D24/D25*100</f>
        <v>#DIV/0!</v>
      </c>
      <c r="E27" s="9" t="e">
        <f>E24/E25*100</f>
        <v>#DIV/0!</v>
      </c>
      <c r="F27" s="6"/>
      <c r="G27" s="13" t="e">
        <f>G24/G25*100</f>
        <v>#DIV/0!</v>
      </c>
      <c r="H27" s="9" t="e">
        <f>H24/H25*100</f>
        <v>#DIV/0!</v>
      </c>
      <c r="I27" s="5" t="e">
        <f>I24/I25*100</f>
        <v>#DIV/0!</v>
      </c>
      <c r="J27" s="68"/>
      <c r="K27" s="56"/>
      <c r="L27" s="81" t="s">
        <v>10</v>
      </c>
      <c r="M27" s="93">
        <f>I12</f>
        <v>1587</v>
      </c>
      <c r="N27" s="93">
        <f>I13</f>
        <v>761</v>
      </c>
      <c r="O27" s="93">
        <f>I14</f>
        <v>1217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8" t="s">
        <v>102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2084</v>
      </c>
      <c r="N28" s="93">
        <f>I7</f>
        <v>1123</v>
      </c>
      <c r="O28" s="93">
        <f>I8</f>
        <v>3160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30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 t="e">
        <f>G24/I24*100</f>
        <v>#DIV/0!</v>
      </c>
      <c r="H29" s="11" t="e">
        <f>H24/I24*100</f>
        <v>#DIV/0!</v>
      </c>
      <c r="I29" s="11" t="e">
        <f>SUM(G29:H29)</f>
        <v>#DIV/0!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13</v>
      </c>
      <c r="B30" s="231" t="s">
        <v>100</v>
      </c>
      <c r="C30" s="75">
        <f t="shared" ref="C30:J32" si="0">C6+C12+C18+C24</f>
        <v>530</v>
      </c>
      <c r="D30" s="27">
        <f t="shared" si="0"/>
        <v>522</v>
      </c>
      <c r="E30" s="27">
        <f t="shared" si="0"/>
        <v>1052</v>
      </c>
      <c r="F30" s="28">
        <f t="shared" si="0"/>
        <v>97.137580794090496</v>
      </c>
      <c r="G30" s="75">
        <f t="shared" si="0"/>
        <v>1036</v>
      </c>
      <c r="H30" s="27">
        <f t="shared" si="0"/>
        <v>2911</v>
      </c>
      <c r="I30" s="27">
        <f>I6+I12+I18+I24</f>
        <v>3947</v>
      </c>
      <c r="J30" s="67">
        <f t="shared" si="0"/>
        <v>31.086083326770108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2" t="s">
        <v>96</v>
      </c>
      <c r="C31" s="77">
        <f t="shared" si="0"/>
        <v>242</v>
      </c>
      <c r="D31" s="42">
        <f t="shared" si="0"/>
        <v>363</v>
      </c>
      <c r="E31" s="42">
        <f t="shared" si="0"/>
        <v>605</v>
      </c>
      <c r="F31" s="43">
        <f t="shared" si="0"/>
        <v>93.798449612403104</v>
      </c>
      <c r="G31" s="77">
        <f t="shared" si="0"/>
        <v>766</v>
      </c>
      <c r="H31" s="42">
        <f t="shared" si="0"/>
        <v>2110</v>
      </c>
      <c r="I31" s="42">
        <f t="shared" si="0"/>
        <v>2876</v>
      </c>
      <c r="J31" s="72">
        <f t="shared" si="0"/>
        <v>34.307527138255992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2" t="s">
        <v>9</v>
      </c>
      <c r="C32" s="77">
        <f t="shared" si="0"/>
        <v>442</v>
      </c>
      <c r="D32" s="42">
        <f t="shared" si="0"/>
        <v>848</v>
      </c>
      <c r="E32" s="42">
        <f t="shared" si="0"/>
        <v>1290</v>
      </c>
      <c r="F32" s="43">
        <f t="shared" si="0"/>
        <v>99.002302379125098</v>
      </c>
      <c r="G32" s="77">
        <f t="shared" si="0"/>
        <v>1449</v>
      </c>
      <c r="H32" s="42">
        <f t="shared" si="0"/>
        <v>3168</v>
      </c>
      <c r="I32" s="42">
        <f t="shared" si="0"/>
        <v>4617</v>
      </c>
      <c r="J32" s="72">
        <f t="shared" si="0"/>
        <v>69.491270319084904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2" t="s">
        <v>101</v>
      </c>
      <c r="C33" s="45">
        <f>C30/C31*100</f>
        <v>219.00826446280993</v>
      </c>
      <c r="D33" s="44">
        <f>D30/D31*100</f>
        <v>143.801652892562</v>
      </c>
      <c r="E33" s="44">
        <f>E30/E31*100</f>
        <v>173.88429752066114</v>
      </c>
      <c r="F33" s="43"/>
      <c r="G33" s="45">
        <f>G30/G31*100</f>
        <v>135.24804177545693</v>
      </c>
      <c r="H33" s="44">
        <f>H30/H31*100</f>
        <v>137.96208530805686</v>
      </c>
      <c r="I33" s="44">
        <f>I30/I31*100</f>
        <v>137.23922114047289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2" t="s">
        <v>102</v>
      </c>
      <c r="C34" s="45">
        <f>C30/C32*100</f>
        <v>119.90950226244344</v>
      </c>
      <c r="D34" s="44">
        <f>D30/D32*100</f>
        <v>61.556603773584904</v>
      </c>
      <c r="E34" s="44">
        <f>E30/E32*100</f>
        <v>81.550387596899228</v>
      </c>
      <c r="F34" s="43"/>
      <c r="G34" s="45">
        <f>G30/G32*100</f>
        <v>71.497584541062793</v>
      </c>
      <c r="H34" s="44">
        <f>H30/H32*100</f>
        <v>91.88762626262627</v>
      </c>
      <c r="I34" s="44">
        <f>I30/I32*100</f>
        <v>85.488412388997176</v>
      </c>
      <c r="J34" s="43"/>
      <c r="K34" s="248" t="s">
        <v>79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3" t="s">
        <v>7</v>
      </c>
      <c r="C35" s="50">
        <f>C30/E30*100</f>
        <v>50.380228136882131</v>
      </c>
      <c r="D35" s="48">
        <f>D30/E30*100</f>
        <v>49.619771863117876</v>
      </c>
      <c r="E35" s="48">
        <f>SUM(C35:D35)</f>
        <v>100</v>
      </c>
      <c r="F35" s="49"/>
      <c r="G35" s="50">
        <f>G30/I30*100</f>
        <v>26.247783126425134</v>
      </c>
      <c r="H35" s="48">
        <f>H30/I30*100</f>
        <v>73.752216873574866</v>
      </c>
      <c r="I35" s="48">
        <f>SUM(G35:H35)</f>
        <v>100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14</v>
      </c>
      <c r="B36" s="227" t="s">
        <v>100</v>
      </c>
      <c r="C36" s="75">
        <v>2</v>
      </c>
      <c r="D36" s="27">
        <v>29</v>
      </c>
      <c r="E36" s="27">
        <f>SUM(C36:D36)</f>
        <v>31</v>
      </c>
      <c r="F36" s="28">
        <f>E36/E42*100</f>
        <v>2.8624192059095108</v>
      </c>
      <c r="G36" s="75">
        <v>1486</v>
      </c>
      <c r="H36" s="27">
        <v>7264</v>
      </c>
      <c r="I36" s="27">
        <f>G36+H36</f>
        <v>8750</v>
      </c>
      <c r="J36" s="28">
        <f>I36/I42*100</f>
        <v>68.913916673229892</v>
      </c>
      <c r="K36" s="56"/>
      <c r="Q36" s="57"/>
    </row>
    <row r="37" spans="1:17" ht="15" customHeight="1" x14ac:dyDescent="0.25">
      <c r="A37" s="260"/>
      <c r="B37" s="228" t="s">
        <v>96</v>
      </c>
      <c r="C37" s="76">
        <v>3</v>
      </c>
      <c r="D37" s="22">
        <v>37</v>
      </c>
      <c r="E37" s="158">
        <f>SUM(C37:D37)</f>
        <v>40</v>
      </c>
      <c r="F37" s="23">
        <f>E37/E43*100</f>
        <v>6.2015503875968996</v>
      </c>
      <c r="G37" s="76">
        <v>487</v>
      </c>
      <c r="H37" s="22">
        <v>5020</v>
      </c>
      <c r="I37" s="22">
        <f>G37+H37</f>
        <v>5507</v>
      </c>
      <c r="J37" s="23">
        <f>I37/I43*100</f>
        <v>65.692472861744008</v>
      </c>
      <c r="K37" s="56"/>
      <c r="L37" s="81" t="s">
        <v>8</v>
      </c>
      <c r="M37" s="82">
        <f>J6</f>
        <v>16.413325982515556</v>
      </c>
      <c r="Q37" s="57"/>
    </row>
    <row r="38" spans="1:17" ht="15" customHeight="1" x14ac:dyDescent="0.25">
      <c r="A38" s="260"/>
      <c r="B38" s="228" t="s">
        <v>9</v>
      </c>
      <c r="C38" s="76">
        <v>7</v>
      </c>
      <c r="D38" s="22">
        <v>6</v>
      </c>
      <c r="E38" s="22">
        <f>SUM(C38:D38)</f>
        <v>13</v>
      </c>
      <c r="F38" s="23">
        <f>E38/E44*100</f>
        <v>0.9976976208749041</v>
      </c>
      <c r="G38" s="76">
        <v>746</v>
      </c>
      <c r="H38" s="22">
        <v>1281</v>
      </c>
      <c r="I38" s="22">
        <f>G38+H38</f>
        <v>2027</v>
      </c>
      <c r="J38" s="23">
        <f>I38/I44*100</f>
        <v>30.50872968091511</v>
      </c>
      <c r="K38" s="56"/>
      <c r="L38" s="81" t="s">
        <v>10</v>
      </c>
      <c r="M38" s="82">
        <f>J12</f>
        <v>12.499015515476097</v>
      </c>
      <c r="Q38" s="57"/>
    </row>
    <row r="39" spans="1:17" ht="15" customHeight="1" x14ac:dyDescent="0.25">
      <c r="A39" s="260"/>
      <c r="B39" s="228" t="s">
        <v>101</v>
      </c>
      <c r="C39" s="25">
        <f>C36/C37*100</f>
        <v>66.666666666666657</v>
      </c>
      <c r="D39" s="24">
        <f>D36/D37*100</f>
        <v>78.378378378378372</v>
      </c>
      <c r="E39" s="220">
        <f>E36/E37*100</f>
        <v>77.5</v>
      </c>
      <c r="F39" s="23"/>
      <c r="G39" s="25">
        <f>G36/G37*100</f>
        <v>305.13347022587271</v>
      </c>
      <c r="H39" s="24">
        <f>H36/H37*100</f>
        <v>144.70119521912349</v>
      </c>
      <c r="I39" s="24">
        <f>I36/I37*100</f>
        <v>158.88868712547665</v>
      </c>
      <c r="J39" s="23"/>
      <c r="K39" s="56"/>
      <c r="L39" s="81" t="s">
        <v>11</v>
      </c>
      <c r="M39" s="82">
        <f>J18</f>
        <v>2.1737418287784518</v>
      </c>
      <c r="Q39" s="57"/>
    </row>
    <row r="40" spans="1:17" ht="15" customHeight="1" x14ac:dyDescent="0.25">
      <c r="A40" s="260"/>
      <c r="B40" s="228" t="s">
        <v>102</v>
      </c>
      <c r="C40" s="25">
        <f>C36/C38*100</f>
        <v>28.571428571428569</v>
      </c>
      <c r="D40" s="220">
        <f>D36/D38*100</f>
        <v>483.33333333333331</v>
      </c>
      <c r="E40" s="24">
        <f>E36/E38*100</f>
        <v>238.46153846153845</v>
      </c>
      <c r="F40" s="23"/>
      <c r="G40" s="25">
        <f>G36/G38*100</f>
        <v>199.19571045576407</v>
      </c>
      <c r="H40" s="24">
        <f>H36/H38*100</f>
        <v>567.05698672911785</v>
      </c>
      <c r="I40" s="24">
        <f>I36/I38*100</f>
        <v>431.67242229896397</v>
      </c>
      <c r="J40" s="23"/>
      <c r="K40" s="56"/>
      <c r="L40" s="81" t="s">
        <v>12</v>
      </c>
      <c r="M40" s="82">
        <f>J24</f>
        <v>0</v>
      </c>
      <c r="Q40" s="57"/>
    </row>
    <row r="41" spans="1:17" ht="15" customHeight="1" thickBot="1" x14ac:dyDescent="0.3">
      <c r="A41" s="261"/>
      <c r="B41" s="234" t="s">
        <v>7</v>
      </c>
      <c r="C41" s="47">
        <f>C36/E36*100</f>
        <v>6.4516129032258061</v>
      </c>
      <c r="D41" s="46">
        <f>D36/E36*100</f>
        <v>93.548387096774192</v>
      </c>
      <c r="E41" s="46">
        <f>SUM(C41:D41)</f>
        <v>100</v>
      </c>
      <c r="F41" s="26"/>
      <c r="G41" s="47">
        <f>G36/I36*100</f>
        <v>16.982857142857142</v>
      </c>
      <c r="H41" s="46">
        <f>H36/I36*100</f>
        <v>83.017142857142858</v>
      </c>
      <c r="I41" s="46">
        <f>SUM(G41:H41)</f>
        <v>100</v>
      </c>
      <c r="J41" s="26"/>
      <c r="K41" s="56"/>
      <c r="L41" s="81" t="s">
        <v>80</v>
      </c>
      <c r="M41" s="82">
        <f>J36</f>
        <v>68.913916673229892</v>
      </c>
      <c r="Q41" s="57"/>
    </row>
    <row r="42" spans="1:17" ht="15" customHeight="1" x14ac:dyDescent="0.25">
      <c r="A42" s="238" t="s">
        <v>77</v>
      </c>
      <c r="B42" s="235" t="s">
        <v>100</v>
      </c>
      <c r="C42" s="73">
        <f t="shared" ref="C42:D44" si="1">C30+C36</f>
        <v>532</v>
      </c>
      <c r="D42" s="51">
        <f t="shared" si="1"/>
        <v>551</v>
      </c>
      <c r="E42" s="51">
        <f>SUM(C42:D42)</f>
        <v>1083</v>
      </c>
      <c r="F42" s="52">
        <f>F6+F12+F18+F24+F36</f>
        <v>100</v>
      </c>
      <c r="G42" s="73">
        <f>G30+G36</f>
        <v>2522</v>
      </c>
      <c r="H42" s="51">
        <f t="shared" ref="G42:H44" si="2">H30+H36</f>
        <v>10175</v>
      </c>
      <c r="I42" s="51">
        <f>SUM(G42:H42)</f>
        <v>12697</v>
      </c>
      <c r="J42" s="52">
        <f>J6+J12+J18+J24+J36</f>
        <v>100</v>
      </c>
      <c r="K42" s="56"/>
      <c r="Q42" s="57"/>
    </row>
    <row r="43" spans="1:17" ht="15" customHeight="1" x14ac:dyDescent="0.25">
      <c r="A43" s="238"/>
      <c r="B43" s="236" t="s">
        <v>96</v>
      </c>
      <c r="C43" s="74">
        <f t="shared" si="1"/>
        <v>245</v>
      </c>
      <c r="D43" s="32">
        <f t="shared" si="1"/>
        <v>400</v>
      </c>
      <c r="E43" s="32">
        <f>SUM(C43:D43)</f>
        <v>645</v>
      </c>
      <c r="F43" s="33">
        <f>F31+F37</f>
        <v>100</v>
      </c>
      <c r="G43" s="74">
        <f t="shared" si="2"/>
        <v>1253</v>
      </c>
      <c r="H43" s="32">
        <f t="shared" si="2"/>
        <v>7130</v>
      </c>
      <c r="I43" s="32">
        <f>SUM(G43:H43)</f>
        <v>8383</v>
      </c>
      <c r="J43" s="33">
        <f>J7+J13+J19+J25+J37</f>
        <v>100</v>
      </c>
      <c r="K43" s="56"/>
      <c r="Q43" s="57"/>
    </row>
    <row r="44" spans="1:17" ht="15" customHeight="1" x14ac:dyDescent="0.25">
      <c r="A44" s="238"/>
      <c r="B44" s="236" t="s">
        <v>9</v>
      </c>
      <c r="C44" s="74">
        <f t="shared" si="1"/>
        <v>449</v>
      </c>
      <c r="D44" s="32">
        <f t="shared" si="1"/>
        <v>854</v>
      </c>
      <c r="E44" s="32">
        <f>SUM(C44:D44)</f>
        <v>1303</v>
      </c>
      <c r="F44" s="33">
        <f>F32+F38</f>
        <v>100</v>
      </c>
      <c r="G44" s="74">
        <f t="shared" si="2"/>
        <v>2195</v>
      </c>
      <c r="H44" s="32">
        <f t="shared" si="2"/>
        <v>4449</v>
      </c>
      <c r="I44" s="192">
        <f>SUM(G44:H44)</f>
        <v>6644</v>
      </c>
      <c r="J44" s="33">
        <f>J32+J38</f>
        <v>100.00000000000001</v>
      </c>
      <c r="K44" s="56"/>
      <c r="Q44" s="57"/>
    </row>
    <row r="45" spans="1:17" ht="15" customHeight="1" x14ac:dyDescent="0.25">
      <c r="A45" s="238"/>
      <c r="B45" s="236" t="s">
        <v>101</v>
      </c>
      <c r="C45" s="35">
        <f>C42/C43*100</f>
        <v>217.14285714285714</v>
      </c>
      <c r="D45" s="34">
        <f>D42/D43*100</f>
        <v>137.75</v>
      </c>
      <c r="E45" s="34">
        <f>E42/E43*100</f>
        <v>167.90697674418604</v>
      </c>
      <c r="F45" s="33"/>
      <c r="G45" s="35">
        <f>G42/G43*100</f>
        <v>201.27693535514766</v>
      </c>
      <c r="H45" s="34">
        <f>H42/H43*100</f>
        <v>142.70687237026647</v>
      </c>
      <c r="I45" s="34">
        <f>I42/I43*100</f>
        <v>151.46129070738399</v>
      </c>
      <c r="J45" s="33"/>
      <c r="K45" s="56"/>
      <c r="Q45" s="57"/>
    </row>
    <row r="46" spans="1:17" ht="15" customHeight="1" x14ac:dyDescent="0.25">
      <c r="A46" s="238"/>
      <c r="B46" s="236" t="s">
        <v>102</v>
      </c>
      <c r="C46" s="35">
        <f>C42/C44*100</f>
        <v>118.48552338530067</v>
      </c>
      <c r="D46" s="34">
        <f>D42/D44*100</f>
        <v>64.519906323185012</v>
      </c>
      <c r="E46" s="34">
        <f>E42/E44*100</f>
        <v>83.115886415963161</v>
      </c>
      <c r="F46" s="33"/>
      <c r="G46" s="35">
        <f>G42/G44*100</f>
        <v>114.89749430523919</v>
      </c>
      <c r="H46" s="34">
        <f>H42/H44*100</f>
        <v>228.70307934367275</v>
      </c>
      <c r="I46" s="34">
        <f>I42/I44*100</f>
        <v>191.10475617098132</v>
      </c>
      <c r="J46" s="33"/>
      <c r="K46" s="56"/>
      <c r="Q46" s="57"/>
    </row>
    <row r="47" spans="1:17" ht="15" customHeight="1" thickBot="1" x14ac:dyDescent="0.3">
      <c r="A47" s="239"/>
      <c r="B47" s="237" t="s">
        <v>7</v>
      </c>
      <c r="C47" s="38">
        <f>C42/E42*100</f>
        <v>49.122807017543856</v>
      </c>
      <c r="D47" s="36">
        <f>D42/E42*100</f>
        <v>50.877192982456144</v>
      </c>
      <c r="E47" s="36">
        <f>SUM(C47:D47)</f>
        <v>100</v>
      </c>
      <c r="F47" s="37"/>
      <c r="G47" s="38">
        <f>G42/I42*100</f>
        <v>19.862959754272662</v>
      </c>
      <c r="H47" s="36">
        <f>H42/I42*100</f>
        <v>80.137040245727349</v>
      </c>
      <c r="I47" s="36">
        <f>SUM(G47:H47)</f>
        <v>100.00000000000001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S20" sqref="S20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107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95</v>
      </c>
      <c r="B4" s="274" t="s">
        <v>100</v>
      </c>
      <c r="C4" s="274"/>
      <c r="D4" s="274"/>
      <c r="E4" s="275" t="s">
        <v>96</v>
      </c>
      <c r="F4" s="274"/>
      <c r="G4" s="276"/>
      <c r="H4" s="274" t="s">
        <v>9</v>
      </c>
      <c r="I4" s="274"/>
      <c r="J4" s="274"/>
      <c r="K4" s="277" t="s">
        <v>101</v>
      </c>
      <c r="L4" s="278"/>
      <c r="M4" s="274" t="s">
        <v>102</v>
      </c>
      <c r="N4" s="274"/>
      <c r="O4" s="279" t="s">
        <v>97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Hrvatska</v>
      </c>
      <c r="R5" s="101">
        <f>D6</f>
        <v>26.247783126425134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81</v>
      </c>
      <c r="B6" s="122">
        <v>530</v>
      </c>
      <c r="C6" s="123">
        <v>1036</v>
      </c>
      <c r="D6" s="127">
        <f t="shared" ref="D6:D37" si="1">IF($C$83&lt;&gt;0,C6/$C$83*100,0)</f>
        <v>26.247783126425134</v>
      </c>
      <c r="E6" s="124">
        <v>242</v>
      </c>
      <c r="F6" s="123">
        <v>766</v>
      </c>
      <c r="G6" s="125">
        <f t="shared" ref="G6:G37" si="2">IF($F$83&lt;&gt;0,F6/$F$83*100,0)</f>
        <v>26.63421418636996</v>
      </c>
      <c r="H6" s="122">
        <v>442</v>
      </c>
      <c r="I6" s="123">
        <v>1449</v>
      </c>
      <c r="J6" s="127">
        <f t="shared" ref="J6:J37" si="3">IF($I$83&lt;&gt;0,I6/$I$83*100,0)</f>
        <v>31.384015594541907</v>
      </c>
      <c r="K6" s="132">
        <f t="shared" ref="K6:K37" si="4">IF(OR(B6&lt;&gt;0)*(E6&lt;&gt;0),B6/E6*100," ")</f>
        <v>219.00826446280993</v>
      </c>
      <c r="L6" s="133">
        <f t="shared" ref="L6:L37" si="5">IF(OR(C6&lt;&gt;0)*(F6&lt;&gt;0),C6/F6*100," ")</f>
        <v>135.24804177545693</v>
      </c>
      <c r="M6" s="189">
        <f t="shared" ref="M6:M37" si="6">IF(OR(B6&lt;&gt;0)*(H6&lt;&gt;0),B6/H6*100," ")</f>
        <v>119.90950226244344</v>
      </c>
      <c r="N6" s="190">
        <f t="shared" ref="N6:N37" si="7">IF(OR(C6&lt;&gt;0)*(I6&lt;&gt;0),C6/I6*100," ")</f>
        <v>71.497584541062793</v>
      </c>
      <c r="O6" s="131">
        <f>IF(OR(E6&lt;&gt;0)*(H6&lt;&gt;0),E6/H6*100," ")</f>
        <v>54.751131221719461</v>
      </c>
      <c r="P6" s="133">
        <f>IF(OR(F6&lt;&gt;0)*(I6&lt;&gt;0),F6/I6*100," ")</f>
        <v>52.864044168391999</v>
      </c>
      <c r="Q6" t="str">
        <f t="shared" si="0"/>
        <v>Slovenija</v>
      </c>
      <c r="R6" s="101">
        <f t="shared" ref="R6:R14" si="8">D7</f>
        <v>26.247783126425134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20</v>
      </c>
      <c r="B7" s="108">
        <v>286</v>
      </c>
      <c r="C7" s="109">
        <v>1036</v>
      </c>
      <c r="D7" s="128">
        <f t="shared" si="1"/>
        <v>26.247783126425134</v>
      </c>
      <c r="E7" s="112">
        <v>128</v>
      </c>
      <c r="F7" s="109">
        <v>279</v>
      </c>
      <c r="G7" s="39">
        <f t="shared" si="2"/>
        <v>9.7009735744089021</v>
      </c>
      <c r="H7" s="108">
        <v>333</v>
      </c>
      <c r="I7" s="109">
        <v>900</v>
      </c>
      <c r="J7" s="127">
        <f t="shared" si="3"/>
        <v>19.49317738791423</v>
      </c>
      <c r="K7" s="132">
        <f t="shared" si="4"/>
        <v>223.4375</v>
      </c>
      <c r="L7" s="133">
        <f t="shared" si="5"/>
        <v>371.32616487455198</v>
      </c>
      <c r="M7" s="40">
        <f t="shared" si="6"/>
        <v>85.885885885885884</v>
      </c>
      <c r="N7" s="41">
        <f t="shared" si="7"/>
        <v>115.11111111111111</v>
      </c>
      <c r="O7" s="131">
        <f t="shared" ref="O7:O38" si="9">IF(OR(E7&lt;&gt;0)*(H7&lt;&gt;0),E7/H7*100," ")</f>
        <v>38.438438438438439</v>
      </c>
      <c r="P7" s="133">
        <f t="shared" ref="P7:P70" si="10">IF(OR(F7&lt;&gt;0)*(I7&lt;&gt;0),F7/I7*100," ")</f>
        <v>31</v>
      </c>
      <c r="Q7" t="str">
        <f t="shared" si="0"/>
        <v>Njemačka</v>
      </c>
      <c r="R7" s="101">
        <f t="shared" si="8"/>
        <v>10.41297187737522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22</v>
      </c>
      <c r="B8" s="108">
        <v>36</v>
      </c>
      <c r="C8" s="109">
        <v>411</v>
      </c>
      <c r="D8" s="128">
        <f t="shared" si="1"/>
        <v>10.41297187737522</v>
      </c>
      <c r="E8" s="112">
        <v>19</v>
      </c>
      <c r="F8" s="109">
        <v>333</v>
      </c>
      <c r="G8" s="39">
        <f t="shared" si="2"/>
        <v>11.578581363004172</v>
      </c>
      <c r="H8" s="108">
        <v>49</v>
      </c>
      <c r="I8" s="109">
        <v>460</v>
      </c>
      <c r="J8" s="127">
        <f t="shared" si="3"/>
        <v>9.9631795538228296</v>
      </c>
      <c r="K8" s="132">
        <f t="shared" si="4"/>
        <v>189.4736842105263</v>
      </c>
      <c r="L8" s="133">
        <f t="shared" si="5"/>
        <v>123.42342342342343</v>
      </c>
      <c r="M8" s="40">
        <f t="shared" si="6"/>
        <v>73.469387755102048</v>
      </c>
      <c r="N8" s="41">
        <f t="shared" si="7"/>
        <v>89.347826086956516</v>
      </c>
      <c r="O8" s="131">
        <f t="shared" si="9"/>
        <v>38.775510204081634</v>
      </c>
      <c r="P8" s="133">
        <f t="shared" si="10"/>
        <v>72.391304347826093</v>
      </c>
      <c r="Q8" t="str">
        <f t="shared" si="0"/>
        <v>Austrija</v>
      </c>
      <c r="R8" s="101">
        <f t="shared" si="8"/>
        <v>7.0179883455789209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28</v>
      </c>
      <c r="B9" s="108">
        <v>51</v>
      </c>
      <c r="C9" s="109">
        <v>277</v>
      </c>
      <c r="D9" s="128">
        <f t="shared" si="1"/>
        <v>7.0179883455789209</v>
      </c>
      <c r="E9" s="112">
        <v>62</v>
      </c>
      <c r="F9" s="109">
        <v>232</v>
      </c>
      <c r="G9" s="39">
        <f t="shared" si="2"/>
        <v>8.0667593880389425</v>
      </c>
      <c r="H9" s="108">
        <v>300</v>
      </c>
      <c r="I9" s="109">
        <v>980</v>
      </c>
      <c r="J9" s="127">
        <f t="shared" si="3"/>
        <v>21.22590426683994</v>
      </c>
      <c r="K9" s="132">
        <f t="shared" si="4"/>
        <v>82.258064516129039</v>
      </c>
      <c r="L9" s="133">
        <f t="shared" si="5"/>
        <v>119.39655172413792</v>
      </c>
      <c r="M9" s="40">
        <f t="shared" si="6"/>
        <v>17</v>
      </c>
      <c r="N9" s="41">
        <f t="shared" si="7"/>
        <v>28.26530612244898</v>
      </c>
      <c r="O9" s="131">
        <f t="shared" si="9"/>
        <v>20.666666666666668</v>
      </c>
      <c r="P9" s="133">
        <f t="shared" si="10"/>
        <v>23.673469387755102</v>
      </c>
      <c r="Q9" t="str">
        <f t="shared" si="0"/>
        <v>Ost. azijske zemlje</v>
      </c>
      <c r="R9" s="101">
        <f t="shared" si="8"/>
        <v>6.8153027615910817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109</v>
      </c>
      <c r="B10" s="108">
        <v>15</v>
      </c>
      <c r="C10" s="109">
        <v>269</v>
      </c>
      <c r="D10" s="128">
        <f t="shared" si="1"/>
        <v>6.8153027615910817</v>
      </c>
      <c r="E10" s="112">
        <v>15</v>
      </c>
      <c r="F10" s="109">
        <v>179</v>
      </c>
      <c r="G10" s="39">
        <f t="shared" si="2"/>
        <v>6.223922114047288</v>
      </c>
      <c r="H10" s="108">
        <v>0</v>
      </c>
      <c r="I10" s="109">
        <v>0</v>
      </c>
      <c r="J10" s="127">
        <f t="shared" si="3"/>
        <v>0</v>
      </c>
      <c r="K10" s="132">
        <f t="shared" si="4"/>
        <v>100</v>
      </c>
      <c r="L10" s="133">
        <f t="shared" si="5"/>
        <v>150.27932960893855</v>
      </c>
      <c r="M10" s="40" t="str">
        <f t="shared" si="6"/>
        <v xml:space="preserve"> </v>
      </c>
      <c r="N10" s="41" t="str">
        <f t="shared" si="7"/>
        <v xml:space="preserve"> </v>
      </c>
      <c r="O10" s="131" t="str">
        <f t="shared" si="9"/>
        <v xml:space="preserve"> </v>
      </c>
      <c r="P10" s="133" t="str">
        <f t="shared" si="10"/>
        <v xml:space="preserve"> </v>
      </c>
      <c r="Q10" t="str">
        <f t="shared" si="0"/>
        <v>Italija</v>
      </c>
      <c r="R10" s="101">
        <f t="shared" si="8"/>
        <v>5.0924752976944516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40</v>
      </c>
      <c r="B11" s="116">
        <v>52</v>
      </c>
      <c r="C11" s="117">
        <v>201</v>
      </c>
      <c r="D11" s="129">
        <f t="shared" si="1"/>
        <v>5.0924752976944516</v>
      </c>
      <c r="E11" s="118">
        <v>32</v>
      </c>
      <c r="F11" s="117">
        <v>85</v>
      </c>
      <c r="G11" s="119">
        <f t="shared" si="2"/>
        <v>2.9554937413073712</v>
      </c>
      <c r="H11" s="116">
        <v>37</v>
      </c>
      <c r="I11" s="110">
        <v>71</v>
      </c>
      <c r="J11" s="152">
        <f t="shared" si="3"/>
        <v>1.537795105046567</v>
      </c>
      <c r="K11" s="195">
        <f t="shared" si="4"/>
        <v>162.5</v>
      </c>
      <c r="L11" s="196">
        <f t="shared" si="5"/>
        <v>236.47058823529412</v>
      </c>
      <c r="M11" s="197">
        <f t="shared" si="6"/>
        <v>140.54054054054055</v>
      </c>
      <c r="N11" s="214">
        <f t="shared" si="7"/>
        <v>283.09859154929575</v>
      </c>
      <c r="O11" s="215">
        <f t="shared" si="9"/>
        <v>86.486486486486484</v>
      </c>
      <c r="P11" s="196">
        <f t="shared" si="10"/>
        <v>119.71830985915493</v>
      </c>
      <c r="Q11" t="str">
        <f t="shared" si="0"/>
        <v>BiH</v>
      </c>
      <c r="R11" s="101">
        <f t="shared" si="8"/>
        <v>4.6871041297187732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108</v>
      </c>
      <c r="B12" s="116">
        <v>28</v>
      </c>
      <c r="C12" s="117">
        <v>185</v>
      </c>
      <c r="D12" s="129">
        <f t="shared" si="1"/>
        <v>4.6871041297187732</v>
      </c>
      <c r="E12" s="118">
        <v>5</v>
      </c>
      <c r="F12" s="117">
        <v>190</v>
      </c>
      <c r="G12" s="119">
        <f t="shared" si="2"/>
        <v>6.6063977746870659</v>
      </c>
      <c r="H12" s="116">
        <v>31</v>
      </c>
      <c r="I12" s="110">
        <v>255</v>
      </c>
      <c r="J12" s="152">
        <f t="shared" si="3"/>
        <v>5.523066926575698</v>
      </c>
      <c r="K12" s="195">
        <f t="shared" si="4"/>
        <v>560</v>
      </c>
      <c r="L12" s="196">
        <f t="shared" si="5"/>
        <v>97.368421052631575</v>
      </c>
      <c r="M12" s="197">
        <f t="shared" si="6"/>
        <v>90.322580645161281</v>
      </c>
      <c r="N12" s="214">
        <f t="shared" si="7"/>
        <v>72.549019607843135</v>
      </c>
      <c r="O12" s="215">
        <f t="shared" si="9"/>
        <v>16.129032258064516</v>
      </c>
      <c r="P12" s="196">
        <f t="shared" si="10"/>
        <v>74.509803921568633</v>
      </c>
      <c r="Q12" t="str">
        <f t="shared" si="0"/>
        <v>Makedonija</v>
      </c>
      <c r="R12" s="101">
        <f t="shared" si="8"/>
        <v>2.6349125918419052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45</v>
      </c>
      <c r="B13" s="116">
        <v>0</v>
      </c>
      <c r="C13" s="117">
        <v>104</v>
      </c>
      <c r="D13" s="129">
        <f t="shared" si="1"/>
        <v>2.6349125918419052</v>
      </c>
      <c r="E13" s="118">
        <v>0</v>
      </c>
      <c r="F13" s="117">
        <v>60</v>
      </c>
      <c r="G13" s="119">
        <f t="shared" si="2"/>
        <v>2.0862308762169679</v>
      </c>
      <c r="H13" s="116">
        <v>3</v>
      </c>
      <c r="I13" s="110">
        <v>39</v>
      </c>
      <c r="J13" s="152">
        <f t="shared" si="3"/>
        <v>0.84470435347628325</v>
      </c>
      <c r="K13" s="195" t="str">
        <f t="shared" si="4"/>
        <v xml:space="preserve"> </v>
      </c>
      <c r="L13" s="196">
        <f t="shared" si="5"/>
        <v>173.33333333333334</v>
      </c>
      <c r="M13" s="197" t="str">
        <f t="shared" si="6"/>
        <v xml:space="preserve"> </v>
      </c>
      <c r="N13" s="214">
        <f t="shared" si="7"/>
        <v>266.66666666666663</v>
      </c>
      <c r="O13" s="215" t="str">
        <f t="shared" si="9"/>
        <v xml:space="preserve"> </v>
      </c>
      <c r="P13" s="196">
        <f t="shared" si="10"/>
        <v>153.84615384615387</v>
      </c>
      <c r="Q13" t="str">
        <f t="shared" si="0"/>
        <v>Srbija</v>
      </c>
      <c r="R13" s="101">
        <f t="shared" si="8"/>
        <v>2.0015201418799089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52</v>
      </c>
      <c r="B14" s="116">
        <v>11</v>
      </c>
      <c r="C14" s="117">
        <v>79</v>
      </c>
      <c r="D14" s="129">
        <f t="shared" si="1"/>
        <v>2.0015201418799089</v>
      </c>
      <c r="E14" s="118">
        <v>19</v>
      </c>
      <c r="F14" s="117">
        <v>406</v>
      </c>
      <c r="G14" s="119">
        <f t="shared" si="2"/>
        <v>14.11682892906815</v>
      </c>
      <c r="H14" s="116">
        <v>6</v>
      </c>
      <c r="I14" s="110">
        <v>78</v>
      </c>
      <c r="J14" s="152">
        <f t="shared" si="3"/>
        <v>1.6894087069525665</v>
      </c>
      <c r="K14" s="195">
        <f t="shared" si="4"/>
        <v>57.894736842105267</v>
      </c>
      <c r="L14" s="196">
        <f t="shared" si="5"/>
        <v>19.458128078817737</v>
      </c>
      <c r="M14" s="197">
        <f t="shared" si="6"/>
        <v>183.33333333333331</v>
      </c>
      <c r="N14" s="214">
        <f t="shared" si="7"/>
        <v>101.28205128205127</v>
      </c>
      <c r="O14" s="215">
        <f t="shared" si="9"/>
        <v>316.66666666666663</v>
      </c>
      <c r="P14" s="196">
        <f t="shared" si="10"/>
        <v>520.51282051282055</v>
      </c>
      <c r="Q14" t="str">
        <f t="shared" si="0"/>
        <v>Poljska</v>
      </c>
      <c r="R14" s="101">
        <f t="shared" si="8"/>
        <v>1.9761844438814287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26</v>
      </c>
      <c r="B15" s="116">
        <v>2</v>
      </c>
      <c r="C15" s="117">
        <v>78</v>
      </c>
      <c r="D15" s="129">
        <f t="shared" si="1"/>
        <v>1.9761844438814287</v>
      </c>
      <c r="E15" s="118">
        <v>1</v>
      </c>
      <c r="F15" s="117">
        <v>2</v>
      </c>
      <c r="G15" s="119">
        <f t="shared" si="2"/>
        <v>6.9541029207232263E-2</v>
      </c>
      <c r="H15" s="116">
        <v>0</v>
      </c>
      <c r="I15" s="110">
        <v>0</v>
      </c>
      <c r="J15" s="152">
        <f t="shared" si="3"/>
        <v>0</v>
      </c>
      <c r="K15" s="195">
        <f t="shared" si="4"/>
        <v>200</v>
      </c>
      <c r="L15" s="196">
        <f t="shared" si="5"/>
        <v>3900</v>
      </c>
      <c r="M15" s="197" t="str">
        <f t="shared" si="6"/>
        <v xml:space="preserve"> </v>
      </c>
      <c r="N15" s="214" t="str">
        <f t="shared" si="7"/>
        <v xml:space="preserve"> </v>
      </c>
      <c r="O15" s="215" t="str">
        <f t="shared" si="9"/>
        <v xml:space="preserve"> </v>
      </c>
      <c r="P15" s="196" t="str">
        <f t="shared" si="10"/>
        <v xml:space="preserve"> 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27</v>
      </c>
      <c r="B16" s="79">
        <v>4</v>
      </c>
      <c r="C16" s="5">
        <v>62</v>
      </c>
      <c r="D16" s="130">
        <f t="shared" si="1"/>
        <v>1.5708132759057511</v>
      </c>
      <c r="E16" s="80">
        <v>4</v>
      </c>
      <c r="F16" s="5">
        <v>38</v>
      </c>
      <c r="G16" s="94">
        <f t="shared" si="2"/>
        <v>1.321279554937413</v>
      </c>
      <c r="H16" s="79">
        <v>1</v>
      </c>
      <c r="I16" s="5">
        <v>34</v>
      </c>
      <c r="J16" s="153">
        <f t="shared" si="3"/>
        <v>0.73640892354342646</v>
      </c>
      <c r="K16" s="194">
        <f t="shared" si="4"/>
        <v>100</v>
      </c>
      <c r="L16" s="198">
        <f t="shared" si="5"/>
        <v>163.15789473684211</v>
      </c>
      <c r="M16" s="95">
        <f t="shared" si="6"/>
        <v>400</v>
      </c>
      <c r="N16" s="96">
        <f t="shared" si="7"/>
        <v>182.35294117647058</v>
      </c>
      <c r="O16" s="199">
        <f t="shared" si="9"/>
        <v>400</v>
      </c>
      <c r="P16" s="198">
        <f t="shared" si="10"/>
        <v>111.76470588235294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53</v>
      </c>
      <c r="B17" s="79">
        <v>1</v>
      </c>
      <c r="C17" s="5">
        <v>54</v>
      </c>
      <c r="D17" s="130">
        <f t="shared" si="1"/>
        <v>1.3681276919179122</v>
      </c>
      <c r="E17" s="80">
        <v>0</v>
      </c>
      <c r="F17" s="5">
        <v>0</v>
      </c>
      <c r="G17" s="94">
        <f t="shared" si="2"/>
        <v>0</v>
      </c>
      <c r="H17" s="79">
        <v>0</v>
      </c>
      <c r="I17" s="5">
        <v>0</v>
      </c>
      <c r="J17" s="153">
        <f t="shared" si="3"/>
        <v>0</v>
      </c>
      <c r="K17" s="194" t="str">
        <f t="shared" si="4"/>
        <v xml:space="preserve"> </v>
      </c>
      <c r="L17" s="198" t="str">
        <f t="shared" si="5"/>
        <v xml:space="preserve"> </v>
      </c>
      <c r="M17" s="95" t="str">
        <f t="shared" si="6"/>
        <v xml:space="preserve"> </v>
      </c>
      <c r="N17" s="96" t="str">
        <f t="shared" si="7"/>
        <v xml:space="preserve"> </v>
      </c>
      <c r="O17" s="199" t="str">
        <f t="shared" si="9"/>
        <v xml:space="preserve"> </v>
      </c>
      <c r="P17" s="198" t="str">
        <f t="shared" si="10"/>
        <v xml:space="preserve"> 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44</v>
      </c>
      <c r="B18" s="79">
        <v>4</v>
      </c>
      <c r="C18" s="5">
        <v>28</v>
      </c>
      <c r="D18" s="130">
        <f t="shared" si="1"/>
        <v>0.70939954395743599</v>
      </c>
      <c r="E18" s="80">
        <v>35</v>
      </c>
      <c r="F18" s="5">
        <v>64</v>
      </c>
      <c r="G18" s="94">
        <f t="shared" si="2"/>
        <v>2.2253129346314324</v>
      </c>
      <c r="H18" s="79">
        <v>26</v>
      </c>
      <c r="I18" s="5">
        <v>63</v>
      </c>
      <c r="J18" s="153">
        <f t="shared" si="3"/>
        <v>1.364522417153996</v>
      </c>
      <c r="K18" s="194">
        <f t="shared" si="4"/>
        <v>11.428571428571429</v>
      </c>
      <c r="L18" s="198">
        <f t="shared" si="5"/>
        <v>43.75</v>
      </c>
      <c r="M18" s="95">
        <f t="shared" si="6"/>
        <v>15.384615384615385</v>
      </c>
      <c r="N18" s="96">
        <f t="shared" si="7"/>
        <v>44.444444444444443</v>
      </c>
      <c r="O18" s="199">
        <f t="shared" si="9"/>
        <v>134.61538461538461</v>
      </c>
      <c r="P18" s="198">
        <f t="shared" si="10"/>
        <v>101.58730158730158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87</v>
      </c>
      <c r="B19" s="141">
        <v>4</v>
      </c>
      <c r="C19" s="111">
        <v>25</v>
      </c>
      <c r="D19" s="130">
        <f t="shared" si="1"/>
        <v>0.63339244996199651</v>
      </c>
      <c r="E19" s="80">
        <v>3</v>
      </c>
      <c r="F19" s="5">
        <v>42</v>
      </c>
      <c r="G19" s="94">
        <f t="shared" si="2"/>
        <v>1.4603616133518775</v>
      </c>
      <c r="H19" s="79">
        <v>0</v>
      </c>
      <c r="I19" s="5">
        <v>71</v>
      </c>
      <c r="J19" s="153">
        <f t="shared" si="3"/>
        <v>1.537795105046567</v>
      </c>
      <c r="K19" s="194">
        <f t="shared" si="4"/>
        <v>133.33333333333331</v>
      </c>
      <c r="L19" s="198">
        <f t="shared" si="5"/>
        <v>59.523809523809526</v>
      </c>
      <c r="M19" s="95" t="str">
        <f t="shared" si="6"/>
        <v xml:space="preserve"> </v>
      </c>
      <c r="N19" s="96">
        <f t="shared" si="7"/>
        <v>35.2112676056338</v>
      </c>
      <c r="O19" s="199" t="str">
        <f t="shared" si="9"/>
        <v xml:space="preserve"> </v>
      </c>
      <c r="P19" s="198">
        <f t="shared" si="10"/>
        <v>59.154929577464785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103</v>
      </c>
      <c r="B20" s="141">
        <v>2</v>
      </c>
      <c r="C20" s="111">
        <v>24</v>
      </c>
      <c r="D20" s="130">
        <f t="shared" si="1"/>
        <v>0.60805675196351661</v>
      </c>
      <c r="E20" s="80">
        <v>2</v>
      </c>
      <c r="F20" s="5">
        <v>10</v>
      </c>
      <c r="G20" s="94">
        <f t="shared" si="2"/>
        <v>0.34770514603616137</v>
      </c>
      <c r="H20" s="79">
        <v>0</v>
      </c>
      <c r="I20" s="5">
        <v>0</v>
      </c>
      <c r="J20" s="153">
        <f t="shared" si="3"/>
        <v>0</v>
      </c>
      <c r="K20" s="194">
        <f t="shared" si="4"/>
        <v>100</v>
      </c>
      <c r="L20" s="198">
        <f t="shared" si="5"/>
        <v>240</v>
      </c>
      <c r="M20" s="95" t="str">
        <f t="shared" si="6"/>
        <v xml:space="preserve"> </v>
      </c>
      <c r="N20" s="96" t="str">
        <f t="shared" si="7"/>
        <v xml:space="preserve"> </v>
      </c>
      <c r="O20" s="199" t="str">
        <f t="shared" si="9"/>
        <v xml:space="preserve"> </v>
      </c>
      <c r="P20" s="198" t="str">
        <f t="shared" si="10"/>
        <v xml:space="preserve"> 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51</v>
      </c>
      <c r="B21" s="79">
        <v>2</v>
      </c>
      <c r="C21" s="5">
        <v>21</v>
      </c>
      <c r="D21" s="130">
        <f t="shared" si="1"/>
        <v>0.53204965796807702</v>
      </c>
      <c r="E21" s="80">
        <v>2</v>
      </c>
      <c r="F21" s="5">
        <v>18</v>
      </c>
      <c r="G21" s="94">
        <f t="shared" si="2"/>
        <v>0.62586926286509037</v>
      </c>
      <c r="H21" s="79">
        <v>9</v>
      </c>
      <c r="I21" s="5">
        <v>20</v>
      </c>
      <c r="J21" s="153">
        <f t="shared" si="3"/>
        <v>0.43318171973142733</v>
      </c>
      <c r="K21" s="194">
        <f t="shared" si="4"/>
        <v>100</v>
      </c>
      <c r="L21" s="198">
        <f t="shared" si="5"/>
        <v>116.66666666666667</v>
      </c>
      <c r="M21" s="95">
        <f t="shared" si="6"/>
        <v>22.222222222222221</v>
      </c>
      <c r="N21" s="96">
        <f t="shared" si="7"/>
        <v>105</v>
      </c>
      <c r="O21" s="199">
        <f t="shared" si="9"/>
        <v>22.222222222222221</v>
      </c>
      <c r="P21" s="198">
        <f t="shared" si="10"/>
        <v>90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43</v>
      </c>
      <c r="B22" s="141">
        <v>2</v>
      </c>
      <c r="C22" s="111">
        <v>12</v>
      </c>
      <c r="D22" s="130">
        <f t="shared" si="1"/>
        <v>0.3040283759817583</v>
      </c>
      <c r="E22" s="80">
        <v>0</v>
      </c>
      <c r="F22" s="5">
        <v>0</v>
      </c>
      <c r="G22" s="94">
        <f t="shared" si="2"/>
        <v>0</v>
      </c>
      <c r="H22" s="79">
        <v>1</v>
      </c>
      <c r="I22" s="5">
        <v>1</v>
      </c>
      <c r="J22" s="153">
        <f t="shared" si="3"/>
        <v>2.1659085986571368E-2</v>
      </c>
      <c r="K22" s="194" t="str">
        <f t="shared" si="4"/>
        <v xml:space="preserve"> </v>
      </c>
      <c r="L22" s="198" t="str">
        <f t="shared" si="5"/>
        <v xml:space="preserve"> </v>
      </c>
      <c r="M22" s="95">
        <f t="shared" si="6"/>
        <v>200</v>
      </c>
      <c r="N22" s="96">
        <f t="shared" si="7"/>
        <v>1200</v>
      </c>
      <c r="O22" s="199" t="str">
        <f t="shared" si="9"/>
        <v xml:space="preserve"> </v>
      </c>
      <c r="P22" s="198" t="str">
        <f t="shared" si="10"/>
        <v xml:space="preserve"> 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25</v>
      </c>
      <c r="B23" s="141">
        <v>4</v>
      </c>
      <c r="C23" s="111">
        <v>10</v>
      </c>
      <c r="D23" s="130">
        <f t="shared" si="1"/>
        <v>0.25335697998479856</v>
      </c>
      <c r="E23" s="80">
        <v>2</v>
      </c>
      <c r="F23" s="5">
        <v>2</v>
      </c>
      <c r="G23" s="94">
        <f t="shared" si="2"/>
        <v>6.9541029207232263E-2</v>
      </c>
      <c r="H23" s="79">
        <v>8</v>
      </c>
      <c r="I23" s="5">
        <v>10</v>
      </c>
      <c r="J23" s="153">
        <f t="shared" si="3"/>
        <v>0.21659085986571366</v>
      </c>
      <c r="K23" s="194">
        <f t="shared" si="4"/>
        <v>200</v>
      </c>
      <c r="L23" s="198">
        <f t="shared" si="5"/>
        <v>500</v>
      </c>
      <c r="M23" s="95">
        <f t="shared" si="6"/>
        <v>50</v>
      </c>
      <c r="N23" s="96">
        <f t="shared" si="7"/>
        <v>100</v>
      </c>
      <c r="O23" s="199">
        <f t="shared" si="9"/>
        <v>25</v>
      </c>
      <c r="P23" s="198">
        <f t="shared" si="10"/>
        <v>20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18</v>
      </c>
      <c r="B24" s="141">
        <v>2</v>
      </c>
      <c r="C24" s="111">
        <v>10</v>
      </c>
      <c r="D24" s="130">
        <f t="shared" si="1"/>
        <v>0.25335697998479856</v>
      </c>
      <c r="E24" s="80">
        <v>1</v>
      </c>
      <c r="F24" s="5">
        <v>93</v>
      </c>
      <c r="G24" s="94">
        <f t="shared" si="2"/>
        <v>3.2336578581363002</v>
      </c>
      <c r="H24" s="79">
        <v>0</v>
      </c>
      <c r="I24" s="5">
        <v>30</v>
      </c>
      <c r="J24" s="153">
        <f t="shared" si="3"/>
        <v>0.64977257959714096</v>
      </c>
      <c r="K24" s="194">
        <f t="shared" si="4"/>
        <v>200</v>
      </c>
      <c r="L24" s="198">
        <f t="shared" si="5"/>
        <v>10.75268817204301</v>
      </c>
      <c r="M24" s="95" t="str">
        <f t="shared" si="6"/>
        <v xml:space="preserve"> </v>
      </c>
      <c r="N24" s="96">
        <f t="shared" si="7"/>
        <v>33.333333333333329</v>
      </c>
      <c r="O24" s="199" t="str">
        <f t="shared" si="9"/>
        <v xml:space="preserve"> </v>
      </c>
      <c r="P24" s="198">
        <f t="shared" si="10"/>
        <v>310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34</v>
      </c>
      <c r="B25" s="141">
        <v>2</v>
      </c>
      <c r="C25" s="111">
        <v>7</v>
      </c>
      <c r="D25" s="130">
        <f t="shared" si="1"/>
        <v>0.177349885989359</v>
      </c>
      <c r="E25" s="80">
        <v>8</v>
      </c>
      <c r="F25" s="5">
        <v>25</v>
      </c>
      <c r="G25" s="94">
        <f t="shared" si="2"/>
        <v>0.86926286509040329</v>
      </c>
      <c r="H25" s="79">
        <v>8</v>
      </c>
      <c r="I25" s="5">
        <v>10</v>
      </c>
      <c r="J25" s="153">
        <f t="shared" si="3"/>
        <v>0.21659085986571366</v>
      </c>
      <c r="K25" s="194">
        <f t="shared" si="4"/>
        <v>25</v>
      </c>
      <c r="L25" s="198">
        <f t="shared" si="5"/>
        <v>28.000000000000004</v>
      </c>
      <c r="M25" s="95">
        <f t="shared" si="6"/>
        <v>25</v>
      </c>
      <c r="N25" s="96">
        <f t="shared" si="7"/>
        <v>70</v>
      </c>
      <c r="O25" s="199">
        <f t="shared" si="9"/>
        <v>100</v>
      </c>
      <c r="P25" s="198">
        <f t="shared" si="10"/>
        <v>250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86</v>
      </c>
      <c r="B26" s="141">
        <v>2</v>
      </c>
      <c r="C26" s="111">
        <v>5</v>
      </c>
      <c r="D26" s="130">
        <f t="shared" si="1"/>
        <v>0.12667848999239928</v>
      </c>
      <c r="E26" s="80">
        <v>5</v>
      </c>
      <c r="F26" s="5">
        <v>16</v>
      </c>
      <c r="G26" s="94">
        <f t="shared" si="2"/>
        <v>0.55632823365785811</v>
      </c>
      <c r="H26" s="79">
        <v>6</v>
      </c>
      <c r="I26" s="5">
        <v>31</v>
      </c>
      <c r="J26" s="153">
        <f t="shared" si="3"/>
        <v>0.67143166558371237</v>
      </c>
      <c r="K26" s="194">
        <f t="shared" si="4"/>
        <v>40</v>
      </c>
      <c r="L26" s="198">
        <f t="shared" si="5"/>
        <v>31.25</v>
      </c>
      <c r="M26" s="95">
        <f t="shared" si="6"/>
        <v>33.333333333333329</v>
      </c>
      <c r="N26" s="96">
        <f t="shared" si="7"/>
        <v>16.129032258064516</v>
      </c>
      <c r="O26" s="199">
        <f t="shared" si="9"/>
        <v>83.333333333333343</v>
      </c>
      <c r="P26" s="198">
        <f t="shared" si="10"/>
        <v>51.612903225806448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24</v>
      </c>
      <c r="B27" s="141">
        <v>3</v>
      </c>
      <c r="C27" s="111">
        <v>3</v>
      </c>
      <c r="D27" s="130">
        <f t="shared" si="1"/>
        <v>7.6007093995439576E-2</v>
      </c>
      <c r="E27" s="80">
        <v>2</v>
      </c>
      <c r="F27" s="5">
        <v>3</v>
      </c>
      <c r="G27" s="94">
        <f t="shared" si="2"/>
        <v>0.10431154381084839</v>
      </c>
      <c r="H27" s="79">
        <v>3</v>
      </c>
      <c r="I27" s="5">
        <v>16</v>
      </c>
      <c r="J27" s="153">
        <f t="shared" si="3"/>
        <v>0.34654537578514188</v>
      </c>
      <c r="K27" s="194">
        <f t="shared" si="4"/>
        <v>150</v>
      </c>
      <c r="L27" s="198">
        <f t="shared" si="5"/>
        <v>100</v>
      </c>
      <c r="M27" s="95">
        <f t="shared" si="6"/>
        <v>100</v>
      </c>
      <c r="N27" s="96">
        <f t="shared" si="7"/>
        <v>18.75</v>
      </c>
      <c r="O27" s="199">
        <f t="shared" si="9"/>
        <v>66.666666666666657</v>
      </c>
      <c r="P27" s="198">
        <f t="shared" si="10"/>
        <v>18.75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74</v>
      </c>
      <c r="B28" s="79">
        <v>2</v>
      </c>
      <c r="C28" s="5">
        <v>2</v>
      </c>
      <c r="D28" s="130">
        <f t="shared" si="1"/>
        <v>5.0671395996959717E-2</v>
      </c>
      <c r="E28" s="80">
        <v>3</v>
      </c>
      <c r="F28" s="5">
        <v>5</v>
      </c>
      <c r="G28" s="94">
        <f t="shared" si="2"/>
        <v>0.17385257301808069</v>
      </c>
      <c r="H28" s="79">
        <v>0</v>
      </c>
      <c r="I28" s="5">
        <v>0</v>
      </c>
      <c r="J28" s="153">
        <f t="shared" si="3"/>
        <v>0</v>
      </c>
      <c r="K28" s="194">
        <f t="shared" si="4"/>
        <v>66.666666666666657</v>
      </c>
      <c r="L28" s="198">
        <f t="shared" si="5"/>
        <v>40</v>
      </c>
      <c r="M28" s="95" t="str">
        <f t="shared" si="6"/>
        <v xml:space="preserve"> </v>
      </c>
      <c r="N28" s="96" t="str">
        <f t="shared" si="7"/>
        <v xml:space="preserve"> </v>
      </c>
      <c r="O28" s="199" t="str">
        <f t="shared" si="9"/>
        <v xml:space="preserve"> </v>
      </c>
      <c r="P28" s="198" t="str">
        <f t="shared" si="10"/>
        <v xml:space="preserve"> 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30</v>
      </c>
      <c r="B29" s="79">
        <v>2</v>
      </c>
      <c r="C29" s="5">
        <v>2</v>
      </c>
      <c r="D29" s="130">
        <f t="shared" si="1"/>
        <v>5.0671395996959717E-2</v>
      </c>
      <c r="E29" s="80">
        <v>0</v>
      </c>
      <c r="F29" s="5">
        <v>0</v>
      </c>
      <c r="G29" s="94">
        <f t="shared" si="2"/>
        <v>0</v>
      </c>
      <c r="H29" s="79">
        <v>0</v>
      </c>
      <c r="I29" s="5">
        <v>0</v>
      </c>
      <c r="J29" s="153">
        <f t="shared" si="3"/>
        <v>0</v>
      </c>
      <c r="K29" s="194" t="str">
        <f t="shared" si="4"/>
        <v xml:space="preserve"> </v>
      </c>
      <c r="L29" s="198" t="str">
        <f t="shared" si="5"/>
        <v xml:space="preserve"> </v>
      </c>
      <c r="M29" s="95" t="str">
        <f t="shared" si="6"/>
        <v xml:space="preserve"> </v>
      </c>
      <c r="N29" s="96" t="str">
        <f t="shared" si="7"/>
        <v xml:space="preserve"> </v>
      </c>
      <c r="O29" s="199" t="str">
        <f t="shared" si="9"/>
        <v xml:space="preserve"> </v>
      </c>
      <c r="P29" s="198" t="str">
        <f t="shared" si="10"/>
        <v xml:space="preserve"> 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33</v>
      </c>
      <c r="B30" s="79">
        <v>2</v>
      </c>
      <c r="C30" s="5">
        <v>2</v>
      </c>
      <c r="D30" s="130">
        <f t="shared" si="1"/>
        <v>5.0671395996959717E-2</v>
      </c>
      <c r="E30" s="80">
        <v>0</v>
      </c>
      <c r="F30" s="5">
        <v>0</v>
      </c>
      <c r="G30" s="94">
        <f t="shared" si="2"/>
        <v>0</v>
      </c>
      <c r="H30" s="79">
        <v>0</v>
      </c>
      <c r="I30" s="5">
        <v>0</v>
      </c>
      <c r="J30" s="153">
        <f t="shared" si="3"/>
        <v>0</v>
      </c>
      <c r="K30" s="194" t="str">
        <f t="shared" si="4"/>
        <v xml:space="preserve"> </v>
      </c>
      <c r="L30" s="198" t="str">
        <f t="shared" si="5"/>
        <v xml:space="preserve"> </v>
      </c>
      <c r="M30" s="95" t="str">
        <f t="shared" si="6"/>
        <v xml:space="preserve"> </v>
      </c>
      <c r="N30" s="96" t="str">
        <f t="shared" si="7"/>
        <v xml:space="preserve"> </v>
      </c>
      <c r="O30" s="199" t="str">
        <f t="shared" si="9"/>
        <v xml:space="preserve"> </v>
      </c>
      <c r="P30" s="198" t="str">
        <f t="shared" si="10"/>
        <v xml:space="preserve"> 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19</v>
      </c>
      <c r="B31" s="79">
        <v>1</v>
      </c>
      <c r="C31" s="5">
        <v>2</v>
      </c>
      <c r="D31" s="130">
        <f t="shared" si="1"/>
        <v>5.0671395996959717E-2</v>
      </c>
      <c r="E31" s="80">
        <v>3</v>
      </c>
      <c r="F31" s="5">
        <v>15</v>
      </c>
      <c r="G31" s="94">
        <f t="shared" si="2"/>
        <v>0.52155771905424197</v>
      </c>
      <c r="H31" s="79">
        <v>13</v>
      </c>
      <c r="I31" s="5">
        <v>61</v>
      </c>
      <c r="J31" s="153">
        <f t="shared" si="3"/>
        <v>1.3212042451808534</v>
      </c>
      <c r="K31" s="194">
        <f t="shared" si="4"/>
        <v>33.333333333333329</v>
      </c>
      <c r="L31" s="198">
        <f t="shared" si="5"/>
        <v>13.333333333333334</v>
      </c>
      <c r="M31" s="95">
        <f t="shared" si="6"/>
        <v>7.6923076923076925</v>
      </c>
      <c r="N31" s="96">
        <f t="shared" si="7"/>
        <v>3.278688524590164</v>
      </c>
      <c r="O31" s="199">
        <f t="shared" si="9"/>
        <v>23.076923076923077</v>
      </c>
      <c r="P31" s="198">
        <f t="shared" si="10"/>
        <v>24.590163934426229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60</v>
      </c>
      <c r="B32" s="79">
        <v>1</v>
      </c>
      <c r="C32" s="5">
        <v>1</v>
      </c>
      <c r="D32" s="130">
        <f t="shared" si="1"/>
        <v>2.5335697998479859E-2</v>
      </c>
      <c r="E32" s="80">
        <v>0</v>
      </c>
      <c r="F32" s="5">
        <v>0</v>
      </c>
      <c r="G32" s="94">
        <f t="shared" si="2"/>
        <v>0</v>
      </c>
      <c r="H32" s="79">
        <v>0</v>
      </c>
      <c r="I32" s="5">
        <v>0</v>
      </c>
      <c r="J32" s="153">
        <f t="shared" si="3"/>
        <v>0</v>
      </c>
      <c r="K32" s="194" t="str">
        <f t="shared" si="4"/>
        <v xml:space="preserve"> </v>
      </c>
      <c r="L32" s="198" t="str">
        <f t="shared" si="5"/>
        <v xml:space="preserve"> </v>
      </c>
      <c r="M32" s="95" t="str">
        <f t="shared" si="6"/>
        <v xml:space="preserve"> </v>
      </c>
      <c r="N32" s="96" t="str">
        <f t="shared" si="7"/>
        <v xml:space="preserve"> </v>
      </c>
      <c r="O32" s="199" t="str">
        <f t="shared" si="9"/>
        <v xml:space="preserve"> </v>
      </c>
      <c r="P32" s="198" t="str">
        <f t="shared" si="10"/>
        <v xml:space="preserve"> 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50</v>
      </c>
      <c r="B33" s="79">
        <v>1</v>
      </c>
      <c r="C33" s="5">
        <v>1</v>
      </c>
      <c r="D33" s="130">
        <f t="shared" si="1"/>
        <v>2.5335697998479859E-2</v>
      </c>
      <c r="E33" s="80">
        <v>0</v>
      </c>
      <c r="F33" s="5">
        <v>0</v>
      </c>
      <c r="G33" s="94">
        <f t="shared" si="2"/>
        <v>0</v>
      </c>
      <c r="H33" s="79">
        <v>1</v>
      </c>
      <c r="I33" s="5">
        <v>1</v>
      </c>
      <c r="J33" s="153">
        <f t="shared" si="3"/>
        <v>2.1659085986571368E-2</v>
      </c>
      <c r="K33" s="194" t="str">
        <f t="shared" si="4"/>
        <v xml:space="preserve"> </v>
      </c>
      <c r="L33" s="198" t="str">
        <f t="shared" si="5"/>
        <v xml:space="preserve"> </v>
      </c>
      <c r="M33" s="95">
        <f t="shared" si="6"/>
        <v>100</v>
      </c>
      <c r="N33" s="96">
        <f t="shared" si="7"/>
        <v>100</v>
      </c>
      <c r="O33" s="199" t="str">
        <f t="shared" si="9"/>
        <v xml:space="preserve"> </v>
      </c>
      <c r="P33" s="198" t="str">
        <f t="shared" si="10"/>
        <v xml:space="preserve"> 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59</v>
      </c>
      <c r="B34" s="79">
        <v>0</v>
      </c>
      <c r="C34" s="5">
        <v>0</v>
      </c>
      <c r="D34" s="130">
        <f t="shared" si="1"/>
        <v>0</v>
      </c>
      <c r="E34" s="80">
        <v>0</v>
      </c>
      <c r="F34" s="5">
        <v>0</v>
      </c>
      <c r="G34" s="94">
        <f t="shared" si="2"/>
        <v>0</v>
      </c>
      <c r="H34" s="79">
        <v>1</v>
      </c>
      <c r="I34" s="5">
        <v>3</v>
      </c>
      <c r="J34" s="153">
        <f t="shared" si="3"/>
        <v>6.4977257959714096E-2</v>
      </c>
      <c r="K34" s="194" t="str">
        <f t="shared" si="4"/>
        <v xml:space="preserve"> </v>
      </c>
      <c r="L34" s="198" t="str">
        <f t="shared" si="5"/>
        <v xml:space="preserve"> </v>
      </c>
      <c r="M34" s="95" t="str">
        <f t="shared" si="6"/>
        <v xml:space="preserve"> </v>
      </c>
      <c r="N34" s="96" t="str">
        <f t="shared" si="7"/>
        <v xml:space="preserve"> </v>
      </c>
      <c r="O34" s="199" t="str">
        <f t="shared" si="9"/>
        <v xml:space="preserve"> </v>
      </c>
      <c r="P34" s="198" t="str">
        <f t="shared" si="10"/>
        <v xml:space="preserve"> 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29</v>
      </c>
      <c r="B35" s="79">
        <v>0</v>
      </c>
      <c r="C35" s="5">
        <v>0</v>
      </c>
      <c r="D35" s="130">
        <f t="shared" si="1"/>
        <v>0</v>
      </c>
      <c r="E35" s="80">
        <v>0</v>
      </c>
      <c r="F35" s="5">
        <v>0</v>
      </c>
      <c r="G35" s="94">
        <f t="shared" si="2"/>
        <v>0</v>
      </c>
      <c r="H35" s="79">
        <v>1</v>
      </c>
      <c r="I35" s="5">
        <v>5</v>
      </c>
      <c r="J35" s="153">
        <f t="shared" si="3"/>
        <v>0.10829542993285683</v>
      </c>
      <c r="K35" s="194" t="str">
        <f t="shared" si="4"/>
        <v xml:space="preserve"> </v>
      </c>
      <c r="L35" s="198" t="str">
        <f t="shared" si="5"/>
        <v xml:space="preserve"> </v>
      </c>
      <c r="M35" s="95" t="str">
        <f t="shared" si="6"/>
        <v xml:space="preserve"> </v>
      </c>
      <c r="N35" s="96" t="str">
        <f t="shared" si="7"/>
        <v xml:space="preserve"> </v>
      </c>
      <c r="O35" s="199" t="str">
        <f t="shared" si="9"/>
        <v xml:space="preserve"> </v>
      </c>
      <c r="P35" s="198" t="str">
        <f t="shared" si="10"/>
        <v xml:space="preserve"> 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31</v>
      </c>
      <c r="B36" s="79">
        <v>0</v>
      </c>
      <c r="C36" s="5">
        <v>0</v>
      </c>
      <c r="D36" s="130">
        <f t="shared" si="1"/>
        <v>0</v>
      </c>
      <c r="E36" s="80">
        <v>0</v>
      </c>
      <c r="F36" s="5">
        <v>0</v>
      </c>
      <c r="G36" s="94">
        <f t="shared" si="2"/>
        <v>0</v>
      </c>
      <c r="H36" s="79">
        <v>0</v>
      </c>
      <c r="I36" s="5">
        <v>0</v>
      </c>
      <c r="J36" s="153">
        <f t="shared" si="3"/>
        <v>0</v>
      </c>
      <c r="K36" s="194" t="str">
        <f t="shared" si="4"/>
        <v xml:space="preserve"> </v>
      </c>
      <c r="L36" s="198" t="str">
        <f t="shared" si="5"/>
        <v xml:space="preserve"> </v>
      </c>
      <c r="M36" s="95" t="str">
        <f t="shared" si="6"/>
        <v xml:space="preserve"> </v>
      </c>
      <c r="N36" s="96" t="str">
        <f t="shared" si="7"/>
        <v xml:space="preserve"> </v>
      </c>
      <c r="O36" s="199" t="str">
        <f t="shared" si="9"/>
        <v xml:space="preserve"> </v>
      </c>
      <c r="P36" s="198" t="str">
        <f t="shared" si="10"/>
        <v xml:space="preserve"> 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32</v>
      </c>
      <c r="B37" s="79">
        <v>0</v>
      </c>
      <c r="C37" s="5">
        <v>0</v>
      </c>
      <c r="D37" s="130">
        <f t="shared" si="1"/>
        <v>0</v>
      </c>
      <c r="E37" s="80">
        <v>0</v>
      </c>
      <c r="F37" s="5">
        <v>0</v>
      </c>
      <c r="G37" s="94">
        <f t="shared" si="2"/>
        <v>0</v>
      </c>
      <c r="H37" s="79">
        <v>0</v>
      </c>
      <c r="I37" s="5">
        <v>0</v>
      </c>
      <c r="J37" s="153">
        <f t="shared" si="3"/>
        <v>0</v>
      </c>
      <c r="K37" s="194" t="str">
        <f t="shared" si="4"/>
        <v xml:space="preserve"> </v>
      </c>
      <c r="L37" s="198" t="str">
        <f t="shared" si="5"/>
        <v xml:space="preserve"> </v>
      </c>
      <c r="M37" s="95" t="str">
        <f t="shared" si="6"/>
        <v xml:space="preserve"> </v>
      </c>
      <c r="N37" s="96" t="str">
        <f t="shared" si="7"/>
        <v xml:space="preserve"> </v>
      </c>
      <c r="O37" s="199" t="str">
        <f t="shared" si="9"/>
        <v xml:space="preserve"> </v>
      </c>
      <c r="P37" s="198" t="str">
        <f t="shared" si="10"/>
        <v xml:space="preserve"> 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61</v>
      </c>
      <c r="B38" s="79">
        <v>0</v>
      </c>
      <c r="C38" s="5">
        <v>0</v>
      </c>
      <c r="D38" s="130">
        <f t="shared" ref="D38:D69" si="11">IF($C$83&lt;&gt;0,C38/$C$83*100,0)</f>
        <v>0</v>
      </c>
      <c r="E38" s="80">
        <v>0</v>
      </c>
      <c r="F38" s="5">
        <v>0</v>
      </c>
      <c r="G38" s="94">
        <f t="shared" ref="G38:G69" si="12">IF($F$83&lt;&gt;0,F38/$F$83*100,0)</f>
        <v>0</v>
      </c>
      <c r="H38" s="79">
        <v>1</v>
      </c>
      <c r="I38" s="5">
        <v>1</v>
      </c>
      <c r="J38" s="153">
        <f t="shared" ref="J38:J69" si="13">IF($I$83&lt;&gt;0,I38/$I$83*100,0)</f>
        <v>2.1659085986571368E-2</v>
      </c>
      <c r="K38" s="194" t="str">
        <f t="shared" ref="K38:K69" si="14">IF(OR(B38&lt;&gt;0)*(E38&lt;&gt;0),B38/E38*100," ")</f>
        <v xml:space="preserve"> </v>
      </c>
      <c r="L38" s="198" t="str">
        <f t="shared" ref="L38:L69" si="15">IF(OR(C38&lt;&gt;0)*(F38&lt;&gt;0),C38/F38*100," ")</f>
        <v xml:space="preserve"> </v>
      </c>
      <c r="M38" s="95" t="str">
        <f t="shared" ref="M38:M69" si="16">IF(OR(B38&lt;&gt;0)*(H38&lt;&gt;0),B38/H38*100," ")</f>
        <v xml:space="preserve"> </v>
      </c>
      <c r="N38" s="96" t="str">
        <f t="shared" ref="N38:N69" si="17">IF(OR(C38&lt;&gt;0)*(I38&lt;&gt;0),C38/I38*100," ")</f>
        <v xml:space="preserve"> </v>
      </c>
      <c r="O38" s="199" t="str">
        <f t="shared" si="9"/>
        <v xml:space="preserve"> </v>
      </c>
      <c r="P38" s="198" t="str">
        <f t="shared" si="10"/>
        <v xml:space="preserve"> 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35</v>
      </c>
      <c r="B39" s="79">
        <v>0</v>
      </c>
      <c r="C39" s="5">
        <v>0</v>
      </c>
      <c r="D39" s="130">
        <f t="shared" si="11"/>
        <v>0</v>
      </c>
      <c r="E39" s="80">
        <v>1</v>
      </c>
      <c r="F39" s="5">
        <v>1</v>
      </c>
      <c r="G39" s="94">
        <f t="shared" si="12"/>
        <v>3.4770514603616132E-2</v>
      </c>
      <c r="H39" s="79">
        <v>2</v>
      </c>
      <c r="I39" s="5">
        <v>3</v>
      </c>
      <c r="J39" s="153">
        <f t="shared" si="13"/>
        <v>6.4977257959714096E-2</v>
      </c>
      <c r="K39" s="194" t="str">
        <f t="shared" si="14"/>
        <v xml:space="preserve"> </v>
      </c>
      <c r="L39" s="198" t="str">
        <f t="shared" si="15"/>
        <v xml:space="preserve"> </v>
      </c>
      <c r="M39" s="95" t="str">
        <f t="shared" si="16"/>
        <v xml:space="preserve"> </v>
      </c>
      <c r="N39" s="96" t="str">
        <f t="shared" si="17"/>
        <v xml:space="preserve"> </v>
      </c>
      <c r="O39" s="199">
        <f t="shared" ref="O39:O70" si="18">IF(OR(E39&lt;&gt;0)*(H39&lt;&gt;0),E39/H39*100," ")</f>
        <v>50</v>
      </c>
      <c r="P39" s="198">
        <f t="shared" si="10"/>
        <v>33.333333333333329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21</v>
      </c>
      <c r="B40" s="79">
        <v>0</v>
      </c>
      <c r="C40" s="5">
        <v>0</v>
      </c>
      <c r="D40" s="130">
        <f t="shared" si="11"/>
        <v>0</v>
      </c>
      <c r="E40" s="80">
        <v>0</v>
      </c>
      <c r="F40" s="5">
        <v>0</v>
      </c>
      <c r="G40" s="94">
        <f t="shared" si="12"/>
        <v>0</v>
      </c>
      <c r="H40" s="79">
        <v>0</v>
      </c>
      <c r="I40" s="5">
        <v>0</v>
      </c>
      <c r="J40" s="153">
        <f t="shared" si="13"/>
        <v>0</v>
      </c>
      <c r="K40" s="194" t="str">
        <f t="shared" si="14"/>
        <v xml:space="preserve"> </v>
      </c>
      <c r="L40" s="198" t="str">
        <f t="shared" si="15"/>
        <v xml:space="preserve"> </v>
      </c>
      <c r="M40" s="95" t="str">
        <f t="shared" si="16"/>
        <v xml:space="preserve"> </v>
      </c>
      <c r="N40" s="96" t="str">
        <f t="shared" si="17"/>
        <v xml:space="preserve"> </v>
      </c>
      <c r="O40" s="199" t="str">
        <f t="shared" si="18"/>
        <v xml:space="preserve"> </v>
      </c>
      <c r="P40" s="198" t="str">
        <f t="shared" si="10"/>
        <v xml:space="preserve"> 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36</v>
      </c>
      <c r="B41" s="79">
        <v>0</v>
      </c>
      <c r="C41" s="5">
        <v>0</v>
      </c>
      <c r="D41" s="130">
        <f t="shared" si="11"/>
        <v>0</v>
      </c>
      <c r="E41" s="80">
        <v>0</v>
      </c>
      <c r="F41" s="5">
        <v>0</v>
      </c>
      <c r="G41" s="94">
        <f t="shared" si="12"/>
        <v>0</v>
      </c>
      <c r="H41" s="79">
        <v>1</v>
      </c>
      <c r="I41" s="5">
        <v>2</v>
      </c>
      <c r="J41" s="153">
        <f t="shared" si="13"/>
        <v>4.3318171973142736E-2</v>
      </c>
      <c r="K41" s="194" t="str">
        <f t="shared" si="14"/>
        <v xml:space="preserve"> </v>
      </c>
      <c r="L41" s="198" t="str">
        <f t="shared" si="15"/>
        <v xml:space="preserve"> </v>
      </c>
      <c r="M41" s="95" t="str">
        <f t="shared" si="16"/>
        <v xml:space="preserve"> </v>
      </c>
      <c r="N41" s="96" t="str">
        <f t="shared" si="17"/>
        <v xml:space="preserve"> </v>
      </c>
      <c r="O41" s="199" t="str">
        <f t="shared" si="18"/>
        <v xml:space="preserve"> </v>
      </c>
      <c r="P41" s="198" t="str">
        <f t="shared" si="10"/>
        <v xml:space="preserve"> 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37</v>
      </c>
      <c r="B42" s="79">
        <v>0</v>
      </c>
      <c r="C42" s="5">
        <v>0</v>
      </c>
      <c r="D42" s="130">
        <f t="shared" si="11"/>
        <v>0</v>
      </c>
      <c r="E42" s="80">
        <v>0</v>
      </c>
      <c r="F42" s="5">
        <v>0</v>
      </c>
      <c r="G42" s="94">
        <f t="shared" si="12"/>
        <v>0</v>
      </c>
      <c r="H42" s="79">
        <v>0</v>
      </c>
      <c r="I42" s="5">
        <v>6</v>
      </c>
      <c r="J42" s="153">
        <f t="shared" si="13"/>
        <v>0.12995451591942819</v>
      </c>
      <c r="K42" s="194" t="str">
        <f t="shared" si="14"/>
        <v xml:space="preserve"> </v>
      </c>
      <c r="L42" s="198" t="str">
        <f t="shared" si="15"/>
        <v xml:space="preserve"> </v>
      </c>
      <c r="M42" s="95" t="str">
        <f t="shared" si="16"/>
        <v xml:space="preserve"> </v>
      </c>
      <c r="N42" s="96" t="str">
        <f t="shared" si="17"/>
        <v xml:space="preserve"> </v>
      </c>
      <c r="O42" s="199" t="str">
        <f t="shared" si="18"/>
        <v xml:space="preserve"> </v>
      </c>
      <c r="P42" s="198" t="str">
        <f t="shared" si="10"/>
        <v xml:space="preserve"> 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83</v>
      </c>
      <c r="B43" s="79">
        <v>0</v>
      </c>
      <c r="C43" s="5">
        <v>0</v>
      </c>
      <c r="D43" s="130">
        <f t="shared" si="11"/>
        <v>0</v>
      </c>
      <c r="E43" s="80">
        <v>0</v>
      </c>
      <c r="F43" s="5">
        <v>0</v>
      </c>
      <c r="G43" s="94">
        <f t="shared" si="12"/>
        <v>0</v>
      </c>
      <c r="H43" s="79">
        <v>0</v>
      </c>
      <c r="I43" s="5">
        <v>0</v>
      </c>
      <c r="J43" s="153">
        <f t="shared" si="13"/>
        <v>0</v>
      </c>
      <c r="K43" s="194" t="str">
        <f t="shared" si="14"/>
        <v xml:space="preserve"> </v>
      </c>
      <c r="L43" s="198" t="str">
        <f t="shared" si="15"/>
        <v xml:space="preserve"> </v>
      </c>
      <c r="M43" s="95" t="str">
        <f t="shared" si="16"/>
        <v xml:space="preserve"> </v>
      </c>
      <c r="N43" s="96" t="str">
        <f t="shared" si="17"/>
        <v xml:space="preserve"> </v>
      </c>
      <c r="O43" s="199" t="str">
        <f t="shared" si="18"/>
        <v xml:space="preserve"> </v>
      </c>
      <c r="P43" s="198" t="str">
        <f t="shared" si="10"/>
        <v xml:space="preserve"> 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63</v>
      </c>
      <c r="B44" s="79">
        <v>0</v>
      </c>
      <c r="C44" s="5">
        <v>0</v>
      </c>
      <c r="D44" s="130">
        <f t="shared" si="11"/>
        <v>0</v>
      </c>
      <c r="E44" s="80">
        <v>4</v>
      </c>
      <c r="F44" s="5">
        <v>4</v>
      </c>
      <c r="G44" s="94">
        <f t="shared" si="12"/>
        <v>0.13908205841446453</v>
      </c>
      <c r="H44" s="79">
        <v>0</v>
      </c>
      <c r="I44" s="5">
        <v>6</v>
      </c>
      <c r="J44" s="153">
        <f t="shared" si="13"/>
        <v>0.12995451591942819</v>
      </c>
      <c r="K44" s="194" t="str">
        <f t="shared" si="14"/>
        <v xml:space="preserve"> </v>
      </c>
      <c r="L44" s="198" t="str">
        <f t="shared" si="15"/>
        <v xml:space="preserve"> </v>
      </c>
      <c r="M44" s="95" t="str">
        <f t="shared" si="16"/>
        <v xml:space="preserve"> </v>
      </c>
      <c r="N44" s="96" t="str">
        <f t="shared" si="17"/>
        <v xml:space="preserve"> </v>
      </c>
      <c r="O44" s="199" t="str">
        <f t="shared" si="18"/>
        <v xml:space="preserve"> </v>
      </c>
      <c r="P44" s="198">
        <f t="shared" si="10"/>
        <v>66.666666666666657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64</v>
      </c>
      <c r="B45" s="79">
        <v>0</v>
      </c>
      <c r="C45" s="5">
        <v>0</v>
      </c>
      <c r="D45" s="130">
        <f t="shared" si="11"/>
        <v>0</v>
      </c>
      <c r="E45" s="80">
        <v>0</v>
      </c>
      <c r="F45" s="5">
        <v>0</v>
      </c>
      <c r="G45" s="94">
        <f t="shared" si="12"/>
        <v>0</v>
      </c>
      <c r="H45" s="79">
        <v>0</v>
      </c>
      <c r="I45" s="5">
        <v>0</v>
      </c>
      <c r="J45" s="153">
        <f t="shared" si="13"/>
        <v>0</v>
      </c>
      <c r="K45" s="194" t="str">
        <f t="shared" si="14"/>
        <v xml:space="preserve"> </v>
      </c>
      <c r="L45" s="198" t="str">
        <f t="shared" si="15"/>
        <v xml:space="preserve"> </v>
      </c>
      <c r="M45" s="95" t="str">
        <f t="shared" si="16"/>
        <v xml:space="preserve"> </v>
      </c>
      <c r="N45" s="96" t="str">
        <f t="shared" si="17"/>
        <v xml:space="preserve"> </v>
      </c>
      <c r="O45" s="199" t="str">
        <f t="shared" si="18"/>
        <v xml:space="preserve"> </v>
      </c>
      <c r="P45" s="198" t="str">
        <f t="shared" si="10"/>
        <v xml:space="preserve"> 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38</v>
      </c>
      <c r="B46" s="79">
        <v>0</v>
      </c>
      <c r="C46" s="5">
        <v>0</v>
      </c>
      <c r="D46" s="130">
        <f t="shared" si="11"/>
        <v>0</v>
      </c>
      <c r="E46" s="80">
        <v>0</v>
      </c>
      <c r="F46" s="5">
        <v>0</v>
      </c>
      <c r="G46" s="94">
        <f t="shared" si="12"/>
        <v>0</v>
      </c>
      <c r="H46" s="79">
        <v>2</v>
      </c>
      <c r="I46" s="5">
        <v>4</v>
      </c>
      <c r="J46" s="153">
        <f t="shared" si="13"/>
        <v>8.6636343946285471E-2</v>
      </c>
      <c r="K46" s="194" t="str">
        <f t="shared" si="14"/>
        <v xml:space="preserve"> </v>
      </c>
      <c r="L46" s="198" t="str">
        <f t="shared" si="15"/>
        <v xml:space="preserve"> </v>
      </c>
      <c r="M46" s="95" t="str">
        <f t="shared" si="16"/>
        <v xml:space="preserve"> </v>
      </c>
      <c r="N46" s="96" t="str">
        <f t="shared" si="17"/>
        <v xml:space="preserve"> </v>
      </c>
      <c r="O46" s="199" t="str">
        <f t="shared" si="18"/>
        <v xml:space="preserve"> </v>
      </c>
      <c r="P46" s="198" t="str">
        <f t="shared" si="10"/>
        <v xml:space="preserve"> 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39</v>
      </c>
      <c r="B47" s="79">
        <v>0</v>
      </c>
      <c r="C47" s="5">
        <v>0</v>
      </c>
      <c r="D47" s="130">
        <f t="shared" si="11"/>
        <v>0</v>
      </c>
      <c r="E47" s="80">
        <v>0</v>
      </c>
      <c r="F47" s="5">
        <v>0</v>
      </c>
      <c r="G47" s="94">
        <f t="shared" si="12"/>
        <v>0</v>
      </c>
      <c r="H47" s="79">
        <v>0</v>
      </c>
      <c r="I47" s="5">
        <v>0</v>
      </c>
      <c r="J47" s="153">
        <f t="shared" si="13"/>
        <v>0</v>
      </c>
      <c r="K47" s="194" t="str">
        <f t="shared" si="14"/>
        <v xml:space="preserve"> </v>
      </c>
      <c r="L47" s="198" t="str">
        <f t="shared" si="15"/>
        <v xml:space="preserve"> </v>
      </c>
      <c r="M47" s="95" t="str">
        <f t="shared" si="16"/>
        <v xml:space="preserve"> </v>
      </c>
      <c r="N47" s="96" t="str">
        <f t="shared" si="17"/>
        <v xml:space="preserve"> </v>
      </c>
      <c r="O47" s="199" t="str">
        <f t="shared" si="18"/>
        <v xml:space="preserve"> </v>
      </c>
      <c r="P47" s="198" t="str">
        <f t="shared" si="10"/>
        <v xml:space="preserve"> 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65</v>
      </c>
      <c r="B48" s="79">
        <v>0</v>
      </c>
      <c r="C48" s="5">
        <v>0</v>
      </c>
      <c r="D48" s="130">
        <f t="shared" si="11"/>
        <v>0</v>
      </c>
      <c r="E48" s="80">
        <v>0</v>
      </c>
      <c r="F48" s="5">
        <v>0</v>
      </c>
      <c r="G48" s="94">
        <f t="shared" si="12"/>
        <v>0</v>
      </c>
      <c r="H48" s="79">
        <v>0</v>
      </c>
      <c r="I48" s="5">
        <v>0</v>
      </c>
      <c r="J48" s="153">
        <f t="shared" si="13"/>
        <v>0</v>
      </c>
      <c r="K48" s="194" t="str">
        <f t="shared" si="14"/>
        <v xml:space="preserve"> </v>
      </c>
      <c r="L48" s="198" t="str">
        <f t="shared" si="15"/>
        <v xml:space="preserve"> </v>
      </c>
      <c r="M48" s="95" t="str">
        <f t="shared" si="16"/>
        <v xml:space="preserve"> </v>
      </c>
      <c r="N48" s="96" t="str">
        <f t="shared" si="17"/>
        <v xml:space="preserve"> </v>
      </c>
      <c r="O48" s="199" t="str">
        <f t="shared" si="18"/>
        <v xml:space="preserve"> </v>
      </c>
      <c r="P48" s="198" t="str">
        <f t="shared" si="10"/>
        <v xml:space="preserve"> 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66</v>
      </c>
      <c r="B49" s="79">
        <v>0</v>
      </c>
      <c r="C49" s="5">
        <v>0</v>
      </c>
      <c r="D49" s="130">
        <f t="shared" si="11"/>
        <v>0</v>
      </c>
      <c r="E49" s="80">
        <v>0</v>
      </c>
      <c r="F49" s="5">
        <v>0</v>
      </c>
      <c r="G49" s="94">
        <f t="shared" si="12"/>
        <v>0</v>
      </c>
      <c r="H49" s="79">
        <v>2</v>
      </c>
      <c r="I49" s="5">
        <v>2</v>
      </c>
      <c r="J49" s="153">
        <f t="shared" si="13"/>
        <v>4.3318171973142736E-2</v>
      </c>
      <c r="K49" s="194" t="str">
        <f t="shared" si="14"/>
        <v xml:space="preserve"> </v>
      </c>
      <c r="L49" s="198" t="str">
        <f t="shared" si="15"/>
        <v xml:space="preserve"> </v>
      </c>
      <c r="M49" s="95" t="str">
        <f t="shared" si="16"/>
        <v xml:space="preserve"> </v>
      </c>
      <c r="N49" s="96" t="str">
        <f t="shared" si="17"/>
        <v xml:space="preserve"> </v>
      </c>
      <c r="O49" s="199" t="str">
        <f t="shared" si="18"/>
        <v xml:space="preserve"> </v>
      </c>
      <c r="P49" s="198" t="str">
        <f t="shared" si="10"/>
        <v xml:space="preserve"> 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67</v>
      </c>
      <c r="B50" s="79">
        <v>0</v>
      </c>
      <c r="C50" s="5">
        <v>0</v>
      </c>
      <c r="D50" s="130">
        <f t="shared" si="11"/>
        <v>0</v>
      </c>
      <c r="E50" s="80">
        <v>0</v>
      </c>
      <c r="F50" s="5">
        <v>0</v>
      </c>
      <c r="G50" s="94">
        <f t="shared" si="12"/>
        <v>0</v>
      </c>
      <c r="H50" s="79">
        <v>0</v>
      </c>
      <c r="I50" s="5">
        <v>0</v>
      </c>
      <c r="J50" s="153">
        <f t="shared" si="13"/>
        <v>0</v>
      </c>
      <c r="K50" s="194" t="str">
        <f t="shared" si="14"/>
        <v xml:space="preserve"> </v>
      </c>
      <c r="L50" s="198" t="str">
        <f t="shared" si="15"/>
        <v xml:space="preserve"> </v>
      </c>
      <c r="M50" s="95" t="str">
        <f t="shared" si="16"/>
        <v xml:space="preserve"> </v>
      </c>
      <c r="N50" s="96" t="str">
        <f t="shared" si="17"/>
        <v xml:space="preserve"> </v>
      </c>
      <c r="O50" s="199" t="str">
        <f t="shared" si="18"/>
        <v xml:space="preserve"> </v>
      </c>
      <c r="P50" s="198" t="str">
        <f t="shared" si="10"/>
        <v xml:space="preserve"> 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56</v>
      </c>
      <c r="B51" s="79">
        <v>0</v>
      </c>
      <c r="C51" s="5">
        <v>0</v>
      </c>
      <c r="D51" s="130">
        <f t="shared" si="11"/>
        <v>0</v>
      </c>
      <c r="E51" s="80">
        <v>0</v>
      </c>
      <c r="F51" s="5">
        <v>0</v>
      </c>
      <c r="G51" s="94">
        <f t="shared" si="12"/>
        <v>0</v>
      </c>
      <c r="H51" s="79">
        <v>2</v>
      </c>
      <c r="I51" s="5">
        <v>4</v>
      </c>
      <c r="J51" s="153">
        <f t="shared" si="13"/>
        <v>8.6636343946285471E-2</v>
      </c>
      <c r="K51" s="194" t="str">
        <f t="shared" si="14"/>
        <v xml:space="preserve"> </v>
      </c>
      <c r="L51" s="198" t="str">
        <f t="shared" si="15"/>
        <v xml:space="preserve"> </v>
      </c>
      <c r="M51" s="95" t="str">
        <f t="shared" si="16"/>
        <v xml:space="preserve"> </v>
      </c>
      <c r="N51" s="96" t="str">
        <f t="shared" si="17"/>
        <v xml:space="preserve"> </v>
      </c>
      <c r="O51" s="199" t="str">
        <f t="shared" si="18"/>
        <v xml:space="preserve"> </v>
      </c>
      <c r="P51" s="198" t="str">
        <f t="shared" si="10"/>
        <v xml:space="preserve"> 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58</v>
      </c>
      <c r="B52" s="79">
        <v>0</v>
      </c>
      <c r="C52" s="5">
        <v>0</v>
      </c>
      <c r="D52" s="130">
        <f t="shared" si="11"/>
        <v>0</v>
      </c>
      <c r="E52" s="80">
        <v>1</v>
      </c>
      <c r="F52" s="5">
        <v>1</v>
      </c>
      <c r="G52" s="94">
        <f t="shared" si="12"/>
        <v>3.4770514603616132E-2</v>
      </c>
      <c r="H52" s="79">
        <v>0</v>
      </c>
      <c r="I52" s="5">
        <v>0</v>
      </c>
      <c r="J52" s="153">
        <f t="shared" si="13"/>
        <v>0</v>
      </c>
      <c r="K52" s="194" t="str">
        <f t="shared" si="14"/>
        <v xml:space="preserve"> </v>
      </c>
      <c r="L52" s="198" t="str">
        <f t="shared" si="15"/>
        <v xml:space="preserve"> </v>
      </c>
      <c r="M52" s="95" t="str">
        <f t="shared" si="16"/>
        <v xml:space="preserve"> </v>
      </c>
      <c r="N52" s="96" t="str">
        <f t="shared" si="17"/>
        <v xml:space="preserve"> </v>
      </c>
      <c r="O52" s="199" t="str">
        <f t="shared" si="18"/>
        <v xml:space="preserve"> </v>
      </c>
      <c r="P52" s="198" t="str">
        <f t="shared" si="10"/>
        <v xml:space="preserve"> 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68</v>
      </c>
      <c r="B53" s="79">
        <v>0</v>
      </c>
      <c r="C53" s="5">
        <v>0</v>
      </c>
      <c r="D53" s="130">
        <f t="shared" si="11"/>
        <v>0</v>
      </c>
      <c r="E53" s="80">
        <v>0</v>
      </c>
      <c r="F53" s="5">
        <v>0</v>
      </c>
      <c r="G53" s="94">
        <f t="shared" si="12"/>
        <v>0</v>
      </c>
      <c r="H53" s="79">
        <v>0</v>
      </c>
      <c r="I53" s="5">
        <v>0</v>
      </c>
      <c r="J53" s="153">
        <f t="shared" si="13"/>
        <v>0</v>
      </c>
      <c r="K53" s="194" t="str">
        <f t="shared" si="14"/>
        <v xml:space="preserve"> </v>
      </c>
      <c r="L53" s="198" t="str">
        <f t="shared" si="15"/>
        <v xml:space="preserve"> </v>
      </c>
      <c r="M53" s="95" t="str">
        <f t="shared" si="16"/>
        <v xml:space="preserve"> </v>
      </c>
      <c r="N53" s="96" t="str">
        <f t="shared" si="17"/>
        <v xml:space="preserve"> </v>
      </c>
      <c r="O53" s="199" t="str">
        <f t="shared" si="18"/>
        <v xml:space="preserve"> </v>
      </c>
      <c r="P53" s="198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69</v>
      </c>
      <c r="B54" s="79">
        <v>0</v>
      </c>
      <c r="C54" s="5">
        <v>0</v>
      </c>
      <c r="D54" s="130">
        <f t="shared" si="11"/>
        <v>0</v>
      </c>
      <c r="E54" s="80">
        <v>0</v>
      </c>
      <c r="F54" s="5">
        <v>0</v>
      </c>
      <c r="G54" s="94">
        <f t="shared" si="12"/>
        <v>0</v>
      </c>
      <c r="H54" s="79">
        <v>0</v>
      </c>
      <c r="I54" s="5">
        <v>0</v>
      </c>
      <c r="J54" s="153">
        <f t="shared" si="13"/>
        <v>0</v>
      </c>
      <c r="K54" s="194" t="str">
        <f t="shared" si="14"/>
        <v xml:space="preserve"> </v>
      </c>
      <c r="L54" s="198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9" t="str">
        <f t="shared" si="18"/>
        <v xml:space="preserve"> </v>
      </c>
      <c r="P54" s="198" t="str">
        <f t="shared" si="10"/>
        <v xml:space="preserve"> 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88</v>
      </c>
      <c r="B55" s="79">
        <v>0</v>
      </c>
      <c r="C55" s="5">
        <v>0</v>
      </c>
      <c r="D55" s="130">
        <f t="shared" si="11"/>
        <v>0</v>
      </c>
      <c r="E55" s="80">
        <v>4</v>
      </c>
      <c r="F55" s="5">
        <v>4</v>
      </c>
      <c r="G55" s="94">
        <f t="shared" si="12"/>
        <v>0.13908205841446453</v>
      </c>
      <c r="H55" s="79">
        <v>0</v>
      </c>
      <c r="I55" s="5">
        <v>0</v>
      </c>
      <c r="J55" s="153">
        <f t="shared" si="13"/>
        <v>0</v>
      </c>
      <c r="K55" s="194" t="str">
        <f t="shared" si="14"/>
        <v xml:space="preserve"> </v>
      </c>
      <c r="L55" s="198" t="str">
        <f t="shared" si="15"/>
        <v xml:space="preserve"> </v>
      </c>
      <c r="M55" s="95" t="str">
        <f t="shared" si="16"/>
        <v xml:space="preserve"> </v>
      </c>
      <c r="N55" s="96" t="str">
        <f t="shared" si="17"/>
        <v xml:space="preserve"> </v>
      </c>
      <c r="O55" s="199" t="str">
        <f t="shared" si="18"/>
        <v xml:space="preserve"> </v>
      </c>
      <c r="P55" s="198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70</v>
      </c>
      <c r="B56" s="79">
        <v>0</v>
      </c>
      <c r="C56" s="5">
        <v>0</v>
      </c>
      <c r="D56" s="130">
        <f t="shared" si="11"/>
        <v>0</v>
      </c>
      <c r="E56" s="80">
        <v>0</v>
      </c>
      <c r="F56" s="5">
        <v>0</v>
      </c>
      <c r="G56" s="94">
        <f t="shared" si="12"/>
        <v>0</v>
      </c>
      <c r="H56" s="79">
        <v>0</v>
      </c>
      <c r="I56" s="5">
        <v>0</v>
      </c>
      <c r="J56" s="153">
        <f t="shared" si="13"/>
        <v>0</v>
      </c>
      <c r="K56" s="194" t="str">
        <f t="shared" si="14"/>
        <v xml:space="preserve"> </v>
      </c>
      <c r="L56" s="198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9" t="str">
        <f t="shared" si="18"/>
        <v xml:space="preserve"> </v>
      </c>
      <c r="P56" s="198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71</v>
      </c>
      <c r="B57" s="79">
        <v>0</v>
      </c>
      <c r="C57" s="5">
        <v>0</v>
      </c>
      <c r="D57" s="130">
        <f t="shared" si="11"/>
        <v>0</v>
      </c>
      <c r="E57" s="80">
        <v>0</v>
      </c>
      <c r="F57" s="5">
        <v>0</v>
      </c>
      <c r="G57" s="94">
        <f t="shared" si="12"/>
        <v>0</v>
      </c>
      <c r="H57" s="79">
        <v>0</v>
      </c>
      <c r="I57" s="5">
        <v>0</v>
      </c>
      <c r="J57" s="153">
        <f t="shared" si="13"/>
        <v>0</v>
      </c>
      <c r="K57" s="194" t="str">
        <f t="shared" si="14"/>
        <v xml:space="preserve"> </v>
      </c>
      <c r="L57" s="198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41</v>
      </c>
      <c r="B58" s="79">
        <v>0</v>
      </c>
      <c r="C58" s="5">
        <v>0</v>
      </c>
      <c r="D58" s="130">
        <f t="shared" si="11"/>
        <v>0</v>
      </c>
      <c r="E58" s="80">
        <v>1</v>
      </c>
      <c r="F58" s="5">
        <v>1</v>
      </c>
      <c r="G58" s="94">
        <f t="shared" si="12"/>
        <v>3.4770514603616132E-2</v>
      </c>
      <c r="H58" s="79">
        <v>0</v>
      </c>
      <c r="I58" s="5">
        <v>0</v>
      </c>
      <c r="J58" s="153">
        <f t="shared" si="13"/>
        <v>0</v>
      </c>
      <c r="K58" s="194" t="str">
        <f t="shared" si="14"/>
        <v xml:space="preserve"> </v>
      </c>
      <c r="L58" s="198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9" t="str">
        <f t="shared" si="18"/>
        <v xml:space="preserve"> </v>
      </c>
      <c r="P58" s="198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42</v>
      </c>
      <c r="B59" s="79">
        <v>0</v>
      </c>
      <c r="C59" s="5">
        <v>0</v>
      </c>
      <c r="D59" s="130">
        <f t="shared" si="11"/>
        <v>0</v>
      </c>
      <c r="E59" s="80">
        <v>0</v>
      </c>
      <c r="F59" s="5">
        <v>0</v>
      </c>
      <c r="G59" s="94">
        <f t="shared" si="12"/>
        <v>0</v>
      </c>
      <c r="H59" s="79">
        <v>0</v>
      </c>
      <c r="I59" s="5">
        <v>0</v>
      </c>
      <c r="J59" s="153">
        <f t="shared" si="13"/>
        <v>0</v>
      </c>
      <c r="K59" s="194" t="str">
        <f t="shared" si="14"/>
        <v xml:space="preserve"> </v>
      </c>
      <c r="L59" s="198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9" t="str">
        <f t="shared" si="18"/>
        <v xml:space="preserve"> </v>
      </c>
      <c r="P59" s="198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82</v>
      </c>
      <c r="B60" s="79">
        <v>0</v>
      </c>
      <c r="C60" s="5">
        <v>0</v>
      </c>
      <c r="D60" s="130">
        <f t="shared" si="11"/>
        <v>0</v>
      </c>
      <c r="E60" s="80">
        <v>0</v>
      </c>
      <c r="F60" s="5">
        <v>0</v>
      </c>
      <c r="G60" s="94">
        <f t="shared" si="12"/>
        <v>0</v>
      </c>
      <c r="H60" s="79">
        <v>1</v>
      </c>
      <c r="I60" s="5">
        <v>1</v>
      </c>
      <c r="J60" s="153">
        <f t="shared" si="13"/>
        <v>2.1659085986571368E-2</v>
      </c>
      <c r="K60" s="194" t="str">
        <f t="shared" si="14"/>
        <v xml:space="preserve"> </v>
      </c>
      <c r="L60" s="198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9" t="str">
        <f t="shared" si="18"/>
        <v xml:space="preserve"> </v>
      </c>
      <c r="P60" s="198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84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0</v>
      </c>
      <c r="I61" s="5">
        <v>0</v>
      </c>
      <c r="J61" s="153">
        <f t="shared" si="13"/>
        <v>0</v>
      </c>
      <c r="K61" s="194" t="str">
        <f t="shared" si="14"/>
        <v xml:space="preserve"> </v>
      </c>
      <c r="L61" s="198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9" t="str">
        <f t="shared" si="18"/>
        <v xml:space="preserve"> </v>
      </c>
      <c r="P61" s="198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46</v>
      </c>
      <c r="B62" s="79">
        <v>0</v>
      </c>
      <c r="C62" s="5">
        <v>0</v>
      </c>
      <c r="D62" s="130">
        <f t="shared" si="11"/>
        <v>0</v>
      </c>
      <c r="E62" s="80">
        <v>0</v>
      </c>
      <c r="F62" s="5">
        <v>0</v>
      </c>
      <c r="G62" s="94">
        <f t="shared" si="12"/>
        <v>0</v>
      </c>
      <c r="H62" s="79">
        <v>0</v>
      </c>
      <c r="I62" s="5">
        <v>0</v>
      </c>
      <c r="J62" s="153">
        <f t="shared" si="13"/>
        <v>0</v>
      </c>
      <c r="K62" s="194" t="str">
        <f t="shared" si="14"/>
        <v xml:space="preserve"> </v>
      </c>
      <c r="L62" s="198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9" t="str">
        <f t="shared" si="18"/>
        <v xml:space="preserve"> </v>
      </c>
      <c r="P62" s="198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57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4" t="str">
        <f t="shared" si="14"/>
        <v xml:space="preserve"> </v>
      </c>
      <c r="L63" s="198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9" t="str">
        <f t="shared" si="18"/>
        <v xml:space="preserve"> </v>
      </c>
      <c r="P63" s="198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62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0</v>
      </c>
      <c r="I64" s="5">
        <v>0</v>
      </c>
      <c r="J64" s="153">
        <f t="shared" si="13"/>
        <v>0</v>
      </c>
      <c r="K64" s="194" t="str">
        <f t="shared" si="14"/>
        <v xml:space="preserve"> </v>
      </c>
      <c r="L64" s="198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9" t="str">
        <f t="shared" si="18"/>
        <v xml:space="preserve"> </v>
      </c>
      <c r="P64" s="198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47</v>
      </c>
      <c r="B65" s="79">
        <v>0</v>
      </c>
      <c r="C65" s="5">
        <v>0</v>
      </c>
      <c r="D65" s="130">
        <f t="shared" si="11"/>
        <v>0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4" t="str">
        <f t="shared" si="14"/>
        <v xml:space="preserve"> </v>
      </c>
      <c r="L65" s="198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23</v>
      </c>
      <c r="B66" s="79">
        <v>0</v>
      </c>
      <c r="C66" s="5">
        <v>0</v>
      </c>
      <c r="D66" s="130">
        <f t="shared" si="11"/>
        <v>0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4" t="str">
        <f t="shared" si="14"/>
        <v xml:space="preserve"> </v>
      </c>
      <c r="L66" s="198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75</v>
      </c>
      <c r="B67" s="79">
        <v>0</v>
      </c>
      <c r="C67" s="5">
        <v>0</v>
      </c>
      <c r="D67" s="130">
        <f t="shared" si="11"/>
        <v>0</v>
      </c>
      <c r="E67" s="80">
        <v>1</v>
      </c>
      <c r="F67" s="5">
        <v>2</v>
      </c>
      <c r="G67" s="94">
        <f t="shared" si="12"/>
        <v>6.9541029207232263E-2</v>
      </c>
      <c r="H67" s="79">
        <v>0</v>
      </c>
      <c r="I67" s="5">
        <v>0</v>
      </c>
      <c r="J67" s="153">
        <f t="shared" si="13"/>
        <v>0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72</v>
      </c>
      <c r="B68" s="79">
        <v>0</v>
      </c>
      <c r="C68" s="5">
        <v>0</v>
      </c>
      <c r="D68" s="130">
        <f t="shared" si="11"/>
        <v>0</v>
      </c>
      <c r="E68" s="80">
        <v>0</v>
      </c>
      <c r="F68" s="5">
        <v>0</v>
      </c>
      <c r="G68" s="94">
        <f t="shared" si="12"/>
        <v>0</v>
      </c>
      <c r="H68" s="79">
        <v>0</v>
      </c>
      <c r="I68" s="5">
        <v>0</v>
      </c>
      <c r="J68" s="153">
        <f t="shared" si="13"/>
        <v>0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91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0</v>
      </c>
      <c r="I69" s="5">
        <v>0</v>
      </c>
      <c r="J69" s="153">
        <f t="shared" si="13"/>
        <v>0</v>
      </c>
      <c r="K69" s="194" t="str">
        <f t="shared" si="14"/>
        <v xml:space="preserve"> </v>
      </c>
      <c r="L69" s="198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93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89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 t="str">
        <f t="shared" ref="O71:P83" si="26">IF(OR(E71&lt;&gt;0)*(H71&lt;&gt;0),E71/H71*100," ")</f>
        <v xml:space="preserve"> </v>
      </c>
      <c r="P71" s="198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94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48</v>
      </c>
      <c r="B73" s="79">
        <v>0</v>
      </c>
      <c r="C73" s="5">
        <v>0</v>
      </c>
      <c r="D73" s="130">
        <f t="shared" si="19"/>
        <v>0</v>
      </c>
      <c r="E73" s="80">
        <v>0</v>
      </c>
      <c r="F73" s="5">
        <v>0</v>
      </c>
      <c r="G73" s="94">
        <f t="shared" si="20"/>
        <v>0</v>
      </c>
      <c r="H73" s="79">
        <v>0</v>
      </c>
      <c r="I73" s="5">
        <v>0</v>
      </c>
      <c r="J73" s="153">
        <f t="shared" si="21"/>
        <v>0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 t="str">
        <f t="shared" si="26"/>
        <v xml:space="preserve"> </v>
      </c>
      <c r="P73" s="198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49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54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0</v>
      </c>
      <c r="I75" s="5">
        <v>0</v>
      </c>
      <c r="J75" s="153">
        <f t="shared" si="21"/>
        <v>0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 t="str">
        <f t="shared" si="26"/>
        <v xml:space="preserve"> </v>
      </c>
      <c r="P75" s="198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73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85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90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55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92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98</v>
      </c>
      <c r="B81" s="144">
        <f>SUM(B6:B80)-B6</f>
        <v>522</v>
      </c>
      <c r="C81" s="139">
        <f>SUM(C6:C80)-C6</f>
        <v>2911</v>
      </c>
      <c r="D81" s="169">
        <f t="shared" si="19"/>
        <v>73.752216873574866</v>
      </c>
      <c r="E81" s="150">
        <f>SUM(E6:E80)-E6</f>
        <v>363</v>
      </c>
      <c r="F81" s="139">
        <f>SUM(F6:F80)-F6</f>
        <v>2110</v>
      </c>
      <c r="G81" s="170">
        <f>IF($F$83&lt;&gt;0,F81/$F$83*100,0)</f>
        <v>73.36578581363004</v>
      </c>
      <c r="H81" s="144">
        <f>SUM(H6:H80)-H6</f>
        <v>848</v>
      </c>
      <c r="I81" s="139">
        <f>SUM(I6:I80)-I6</f>
        <v>3168</v>
      </c>
      <c r="J81" s="171">
        <f>IF($I$83&lt;&gt;0,I81/$I$83*100,0)</f>
        <v>68.615984405458079</v>
      </c>
      <c r="K81" s="155">
        <f t="shared" si="22"/>
        <v>143.801652892562</v>
      </c>
      <c r="L81" s="140">
        <f t="shared" si="22"/>
        <v>137.96208530805686</v>
      </c>
      <c r="M81" s="154">
        <f t="shared" si="24"/>
        <v>61.556603773584904</v>
      </c>
      <c r="N81" s="156">
        <f t="shared" si="24"/>
        <v>91.88762626262627</v>
      </c>
      <c r="O81" s="155">
        <f t="shared" si="26"/>
        <v>42.806603773584904</v>
      </c>
      <c r="P81" s="140">
        <f t="shared" si="26"/>
        <v>66.603535353535349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99</v>
      </c>
      <c r="B82" s="172">
        <f>B6</f>
        <v>530</v>
      </c>
      <c r="C82" s="173">
        <f>C6</f>
        <v>1036</v>
      </c>
      <c r="D82" s="174">
        <f t="shared" si="19"/>
        <v>26.247783126425134</v>
      </c>
      <c r="E82" s="151">
        <f>E6</f>
        <v>242</v>
      </c>
      <c r="F82" s="113">
        <f>F6</f>
        <v>766</v>
      </c>
      <c r="G82" s="175">
        <f>IF($F$83&lt;&gt;0,F82/$F$83*100,0)</f>
        <v>26.63421418636996</v>
      </c>
      <c r="H82" s="172">
        <f>H6</f>
        <v>442</v>
      </c>
      <c r="I82" s="173">
        <f>I6</f>
        <v>1449</v>
      </c>
      <c r="J82" s="176">
        <f>IF($I$83&lt;&gt;0,I82/$I$83*100,0)</f>
        <v>31.384015594541907</v>
      </c>
      <c r="K82" s="97">
        <f t="shared" si="22"/>
        <v>219.00826446280993</v>
      </c>
      <c r="L82" s="98">
        <f t="shared" si="22"/>
        <v>135.24804177545693</v>
      </c>
      <c r="M82" s="99">
        <f t="shared" si="24"/>
        <v>119.90950226244344</v>
      </c>
      <c r="N82" s="121">
        <f t="shared" si="24"/>
        <v>71.497584541062793</v>
      </c>
      <c r="O82" s="97">
        <f t="shared" si="26"/>
        <v>54.751131221719461</v>
      </c>
      <c r="P82" s="98">
        <f t="shared" si="26"/>
        <v>52.864044168391999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1052</v>
      </c>
      <c r="C83" s="160">
        <f>C81+C82</f>
        <v>3947</v>
      </c>
      <c r="D83" s="161">
        <f>D81+D82</f>
        <v>100</v>
      </c>
      <c r="E83" s="162">
        <f>SUM(E81:E82)</f>
        <v>605</v>
      </c>
      <c r="F83" s="160">
        <f>SUM(F81:F82)</f>
        <v>2876</v>
      </c>
      <c r="G83" s="163">
        <f>G81+G82</f>
        <v>100</v>
      </c>
      <c r="H83" s="159">
        <f>SUM(H81:H82)</f>
        <v>1290</v>
      </c>
      <c r="I83" s="160">
        <f>SUM(I81:I82)</f>
        <v>4617</v>
      </c>
      <c r="J83" s="161">
        <f>J81+J82</f>
        <v>99.999999999999986</v>
      </c>
      <c r="K83" s="165">
        <f t="shared" si="22"/>
        <v>173.88429752066114</v>
      </c>
      <c r="L83" s="166">
        <f t="shared" si="22"/>
        <v>137.23922114047289</v>
      </c>
      <c r="M83" s="167">
        <f t="shared" si="24"/>
        <v>81.550387596899228</v>
      </c>
      <c r="N83" s="164">
        <f t="shared" si="24"/>
        <v>85.488412388997176</v>
      </c>
      <c r="O83" s="165">
        <f t="shared" si="26"/>
        <v>46.899224806201552</v>
      </c>
      <c r="P83" s="166">
        <f t="shared" si="26"/>
        <v>62.291531297379251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2024-12-02T07:32:10Z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