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"/>
    </mc:Choice>
  </mc:AlternateContent>
  <xr:revisionPtr revIDLastSave="0" documentId="13_ncr:1_{EB95ADE5-789C-4C4B-94F7-17B4DA060516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2" i="5" l="1"/>
  <c r="I81" i="5"/>
  <c r="H82" i="5"/>
  <c r="H81" i="5"/>
  <c r="F82" i="5"/>
  <c r="F81" i="5"/>
  <c r="E82" i="5"/>
  <c r="E81" i="5"/>
  <c r="C82" i="5"/>
  <c r="C81" i="5"/>
  <c r="B82" i="5"/>
  <c r="B81" i="5"/>
  <c r="E38" i="3"/>
  <c r="I37" i="3"/>
  <c r="H39" i="3"/>
  <c r="I36" i="3"/>
  <c r="D39" i="3"/>
  <c r="E83" i="5" l="1"/>
  <c r="O82" i="5"/>
  <c r="M82" i="5"/>
  <c r="D27" i="3"/>
  <c r="H15" i="3"/>
  <c r="E26" i="3"/>
  <c r="M12" i="3"/>
  <c r="P12" i="3"/>
  <c r="O12" i="3"/>
  <c r="N12" i="3"/>
  <c r="L26" i="3"/>
  <c r="I83" i="5" l="1"/>
  <c r="J81" i="5" s="1"/>
  <c r="N82" i="5"/>
  <c r="P82" i="5"/>
  <c r="C83" i="5"/>
  <c r="D82" i="5" s="1"/>
  <c r="B83" i="5"/>
  <c r="K83" i="5" s="1"/>
  <c r="H83" i="5"/>
  <c r="O83" i="5" s="1"/>
  <c r="P81" i="5"/>
  <c r="F83" i="5"/>
  <c r="N81" i="5"/>
  <c r="K82" i="5"/>
  <c r="O81" i="5"/>
  <c r="L82" i="5"/>
  <c r="K81" i="5"/>
  <c r="L81" i="5"/>
  <c r="M81" i="5"/>
  <c r="I12" i="3"/>
  <c r="I14" i="3"/>
  <c r="E14" i="3"/>
  <c r="E12" i="3"/>
  <c r="E18" i="3"/>
  <c r="E20" i="3"/>
  <c r="I20" i="3"/>
  <c r="I18" i="3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15" i="5"/>
  <c r="O24" i="3"/>
  <c r="N24" i="3"/>
  <c r="M24" i="3"/>
  <c r="L15" i="3"/>
  <c r="L14" i="3"/>
  <c r="L13" i="3"/>
  <c r="E37" i="3"/>
  <c r="E25" i="3"/>
  <c r="G27" i="3"/>
  <c r="J82" i="5" l="1"/>
  <c r="J83" i="5" s="1"/>
  <c r="D81" i="5"/>
  <c r="D83" i="5" s="1"/>
  <c r="N83" i="5"/>
  <c r="M83" i="5"/>
  <c r="P83" i="5"/>
  <c r="G82" i="5"/>
  <c r="G81" i="5"/>
  <c r="L83" i="5"/>
  <c r="K6" i="5"/>
  <c r="L6" i="5"/>
  <c r="M6" i="5"/>
  <c r="N6" i="5"/>
  <c r="O6" i="5"/>
  <c r="P6" i="5"/>
  <c r="Q6" i="5"/>
  <c r="M7" i="5"/>
  <c r="N7" i="5"/>
  <c r="Q7" i="5"/>
  <c r="G83" i="5" l="1"/>
  <c r="J6" i="5" l="1"/>
  <c r="J7" i="5"/>
  <c r="I25" i="3"/>
  <c r="G6" i="5" l="1"/>
  <c r="G7" i="5"/>
  <c r="E6" i="3"/>
  <c r="Q14" i="5" l="1"/>
  <c r="Q13" i="5"/>
  <c r="Q12" i="5"/>
  <c r="Q11" i="5"/>
  <c r="Q10" i="5"/>
  <c r="Q9" i="5"/>
  <c r="Q8" i="5"/>
  <c r="Q5" i="5"/>
  <c r="D6" i="5" l="1"/>
  <c r="D7" i="5"/>
  <c r="R6" i="5" s="1"/>
  <c r="D19" i="5"/>
  <c r="D11" i="5" l="1"/>
  <c r="D14" i="5"/>
  <c r="D8" i="5"/>
  <c r="R7" i="5" s="1"/>
  <c r="M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D78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G21" i="3" l="1"/>
  <c r="E19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47" i="5"/>
  <c r="G13" i="5"/>
  <c r="G77" i="5"/>
  <c r="G61" i="5"/>
  <c r="G45" i="5"/>
  <c r="G29" i="5"/>
  <c r="G10" i="5"/>
  <c r="G51" i="5"/>
  <c r="G18" i="5"/>
  <c r="G62" i="5"/>
  <c r="G42" i="5"/>
  <c r="G26" i="5"/>
  <c r="G68" i="5"/>
  <c r="G52" i="5"/>
  <c r="G36" i="5"/>
  <c r="G20" i="5"/>
  <c r="N8" i="5"/>
  <c r="N9" i="5"/>
  <c r="N10" i="5"/>
  <c r="N11" i="5"/>
  <c r="N12" i="5"/>
  <c r="N13" i="5"/>
  <c r="N14" i="5"/>
  <c r="N15" i="5"/>
  <c r="M8" i="5"/>
  <c r="M9" i="5"/>
  <c r="M10" i="5"/>
  <c r="M11" i="5"/>
  <c r="M12" i="5"/>
  <c r="M13" i="5"/>
  <c r="M14" i="5"/>
  <c r="R5" i="5"/>
  <c r="R8" i="5"/>
  <c r="R9" i="5"/>
  <c r="R10" i="5"/>
  <c r="R11" i="5"/>
  <c r="R12" i="5"/>
  <c r="R13" i="5"/>
  <c r="R14" i="5"/>
  <c r="I38" i="3" l="1"/>
  <c r="I40" i="3" l="1"/>
  <c r="I39" i="3"/>
  <c r="E36" i="3"/>
  <c r="E40" i="3" s="1"/>
  <c r="H40" i="3" l="1"/>
  <c r="G40" i="3"/>
  <c r="D40" i="3"/>
  <c r="C40" i="3"/>
  <c r="G39" i="3"/>
  <c r="C39" i="3"/>
  <c r="G41" i="3"/>
  <c r="H32" i="3"/>
  <c r="H44" i="3" s="1"/>
  <c r="G32" i="3"/>
  <c r="G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G30" i="3"/>
  <c r="D30" i="3"/>
  <c r="D42" i="3" s="1"/>
  <c r="C30" i="3"/>
  <c r="C42" i="3" s="1"/>
  <c r="H28" i="3"/>
  <c r="G28" i="3"/>
  <c r="D28" i="3"/>
  <c r="C28" i="3"/>
  <c r="H27" i="3"/>
  <c r="C27" i="3"/>
  <c r="I26" i="3"/>
  <c r="N25" i="3"/>
  <c r="P14" i="3"/>
  <c r="I24" i="3"/>
  <c r="E24" i="3"/>
  <c r="H22" i="3"/>
  <c r="G22" i="3"/>
  <c r="D22" i="3"/>
  <c r="C22" i="3"/>
  <c r="H21" i="3"/>
  <c r="D21" i="3"/>
  <c r="C21" i="3"/>
  <c r="O26" i="3"/>
  <c r="O15" i="3"/>
  <c r="I19" i="3"/>
  <c r="N26" i="3" s="1"/>
  <c r="O14" i="3"/>
  <c r="M26" i="3"/>
  <c r="H16" i="3"/>
  <c r="G16" i="3"/>
  <c r="C16" i="3"/>
  <c r="G15" i="3"/>
  <c r="D15" i="3"/>
  <c r="C15" i="3"/>
  <c r="O27" i="3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E8" i="3"/>
  <c r="I7" i="3"/>
  <c r="N28" i="3" s="1"/>
  <c r="E7" i="3"/>
  <c r="M14" i="3" s="1"/>
  <c r="I6" i="3"/>
  <c r="H42" i="3" l="1"/>
  <c r="H46" i="3" s="1"/>
  <c r="I30" i="3"/>
  <c r="G35" i="3" s="1"/>
  <c r="M28" i="3"/>
  <c r="O28" i="3"/>
  <c r="M15" i="3"/>
  <c r="P15" i="3"/>
  <c r="N15" i="3"/>
  <c r="E42" i="3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E21" i="3"/>
  <c r="I31" i="3"/>
  <c r="I21" i="3"/>
  <c r="H29" i="3"/>
  <c r="E9" i="3"/>
  <c r="I32" i="3"/>
  <c r="E31" i="3"/>
  <c r="H17" i="3"/>
  <c r="C34" i="3"/>
  <c r="H41" i="3"/>
  <c r="I41" i="3" s="1"/>
  <c r="H34" i="3"/>
  <c r="C46" i="3"/>
  <c r="C45" i="3"/>
  <c r="E43" i="3"/>
  <c r="F37" i="3" s="1"/>
  <c r="D45" i="3"/>
  <c r="I43" i="3"/>
  <c r="J13" i="3" s="1"/>
  <c r="I44" i="3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H45" i="3" l="1"/>
  <c r="H35" i="3"/>
  <c r="I35" i="3" s="1"/>
  <c r="I29" i="3"/>
  <c r="J14" i="3"/>
  <c r="J8" i="3"/>
  <c r="E41" i="3"/>
  <c r="F6" i="3"/>
  <c r="E23" i="3"/>
  <c r="I17" i="3"/>
  <c r="E29" i="3"/>
  <c r="E11" i="3"/>
  <c r="J26" i="3"/>
  <c r="J38" i="3"/>
  <c r="F12" i="3"/>
  <c r="D47" i="3"/>
  <c r="F36" i="3"/>
  <c r="F18" i="3"/>
  <c r="F7" i="3"/>
  <c r="E17" i="3"/>
  <c r="F24" i="3"/>
  <c r="J7" i="3"/>
  <c r="C47" i="3"/>
  <c r="E34" i="3"/>
  <c r="E33" i="3"/>
  <c r="I23" i="3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  <c r="D32" i="3" l="1"/>
  <c r="D44" i="3" s="1"/>
  <c r="D16" i="3"/>
  <c r="D34" i="3" l="1"/>
  <c r="D46" i="3"/>
  <c r="E44" i="3"/>
  <c r="E46" i="3" l="1"/>
  <c r="F20" i="3"/>
  <c r="F14" i="3"/>
  <c r="F26" i="3"/>
  <c r="F8" i="3"/>
  <c r="F38" i="3"/>
  <c r="F32" i="3" l="1"/>
  <c r="F44" i="3" s="1"/>
</calcChain>
</file>

<file path=xl/sharedStrings.xml><?xml version="1.0" encoding="utf-8"?>
<sst xmlns="http://schemas.openxmlformats.org/spreadsheetml/2006/main" count="174" uniqueCount="110">
  <si>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</si>
  <si>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</si>
  <si>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</si>
  <si>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</si>
  <si>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</si>
  <si>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</si>
  <si>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</si>
  <si>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</si>
  <si>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</si>
  <si>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</si>
  <si>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</si>
  <si>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</si>
  <si>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</si>
  <si>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</si>
  <si>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</si>
  <si>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</si>
  <si>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</si>
  <si>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</si>
  <si>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</si>
  <si>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</si>
  <si>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</si>
  <si>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</si>
  <si>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</si>
  <si>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</si>
  <si>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</si>
  <si>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</si>
  <si>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</si>
  <si>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</si>
  <si>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</si>
  <si>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</si>
  <si>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</si>
  <si>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</si>
  <si>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</si>
  <si>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</si>
  <si>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</si>
  <si>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</si>
  <si>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</si>
  <si>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</si>
  <si>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</si>
  <si>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</si>
  <si>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</si>
  <si>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</si>
  <si>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</si>
  <si>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</si>
  <si>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</si>
  <si>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</si>
  <si>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</si>
  <si>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</si>
  <si>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</si>
  <si>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</si>
  <si>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</si>
  <si>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</si>
  <si>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</si>
  <si>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</si>
  <si>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</si>
  <si>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</si>
  <si>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</si>
  <si>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</si>
  <si>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</si>
  <si>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</si>
  <si>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</si>
  <si>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</si>
  <si>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</si>
  <si>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</si>
  <si>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</si>
  <si>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</si>
  <si>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</si>
  <si>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</si>
  <si>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</si>
  <si>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</si>
  <si>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</si>
  <si>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</si>
  <si>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</si>
  <si>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</si>
  <si>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</si>
  <si>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</si>
  <si>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</si>
  <si>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</si>
  <si>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</si>
  <si>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</si>
  <si>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</si>
  <si>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</si>
  <si>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</si>
  <si>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</si>
  <si>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</si>
  <si>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</si>
  <si>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</si>
  <si>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</si>
  <si>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</si>
  <si>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</si>
  <si>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</si>
  <si>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</si>
  <si>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</si>
  <si>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</si>
  <si>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</si>
  <si>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DRŽAVA</t>
  </si>
  <si>
    <t>2023.</t>
  </si>
  <si>
    <t>INDEKS 23/19</t>
  </si>
  <si>
    <t>Ukupno strani</t>
  </si>
  <si>
    <t>Ukupno domaći</t>
  </si>
  <si>
    <t>2024.</t>
  </si>
  <si>
    <t>INDEKS 24/23</t>
  </si>
  <si>
    <t>INDEKS 24/19</t>
  </si>
  <si>
    <t>Ostale afričke zemlje</t>
  </si>
  <si>
    <t>Ostale azijske zemlje</t>
  </si>
  <si>
    <t>Bosna i Hercegovina</t>
  </si>
  <si>
    <t>KAMP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</si>
  <si>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3.10.2024.                                                                                                                                                                                                                                                                                                                                                                         siječanj - rujan, 2024.</t>
  </si>
  <si>
    <t>IZVJEŠTAJ PO KAPACITETIMA I-IX/2024</t>
  </si>
  <si>
    <t>TURISTIČKI PROMET PO ZEMLJAMA  I-IX/2024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</si>
</sst>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#,##0.00\ _k_n"/>
  </numFmts>
  <fonts count="58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name val="Calibri"/>
      <family val="2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1"/>
      <color theme="9" tint="-0.249977111117893"/>
      <name val="Calibri"/>
      <family val="2"/>
      <charset val="238"/>
      <scheme val="minor"/>
    </font>
    <font>
      <sz val="11"/>
      <color theme="9" tint="-0.249977111117893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9"/>
      <color theme="1"/>
      <name val="Calibri"/>
      <family val="2"/>
    </font>
    <font>
      <sz val="10"/>
      <name val="Tahoma"/>
      <family val="2"/>
      <charset val="238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8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0" fillId="0" borderId="0"/>
    <xf numFmtId="0" fontId="57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1" fillId="0" borderId="30" xfId="0" applyNumberFormat="1" applyFont="1" applyBorder="1"/>
    <xf numFmtId="4" fontId="41" fillId="0" borderId="31" xfId="0" applyNumberFormat="1" applyFont="1" applyBorder="1"/>
    <xf numFmtId="4" fontId="41" fillId="0" borderId="30" xfId="0" applyNumberFormat="1" applyFont="1" applyBorder="1"/>
    <xf numFmtId="4" fontId="41" fillId="0" borderId="35" xfId="0" applyNumberFormat="1" applyFont="1" applyBorder="1"/>
    <xf numFmtId="4" fontId="41" fillId="0" borderId="44" xfId="0" applyNumberFormat="1" applyFont="1" applyBorder="1"/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3" fontId="41" fillId="37" borderId="30" xfId="0" applyNumberFormat="1" applyFont="1" applyFill="1" applyBorder="1"/>
    <xf numFmtId="4" fontId="41" fillId="37" borderId="31" xfId="0" applyNumberFormat="1" applyFont="1" applyFill="1" applyBorder="1"/>
    <xf numFmtId="4" fontId="41" fillId="37" borderId="30" xfId="0" applyNumberFormat="1" applyFont="1" applyFill="1" applyBorder="1"/>
    <xf numFmtId="4" fontId="41" fillId="37" borderId="35" xfId="0" applyNumberFormat="1" applyFont="1" applyFill="1" applyBorder="1"/>
    <xf numFmtId="4" fontId="41" fillId="0" borderId="43" xfId="0" applyNumberFormat="1" applyFont="1" applyBorder="1"/>
    <xf numFmtId="4" fontId="41" fillId="0" borderId="42" xfId="0" applyNumberFormat="1" applyFont="1" applyBorder="1"/>
    <xf numFmtId="4" fontId="41" fillId="37" borderId="43" xfId="0" applyNumberFormat="1" applyFont="1" applyFill="1" applyBorder="1"/>
    <xf numFmtId="4" fontId="41" fillId="37" borderId="44" xfId="0" applyNumberFormat="1" applyFont="1" applyFill="1" applyBorder="1"/>
    <xf numFmtId="4" fontId="41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1" fillId="37" borderId="34" xfId="0" applyNumberFormat="1" applyFont="1" applyFill="1" applyBorder="1"/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1" fillId="0" borderId="35" xfId="0" applyNumberFormat="1" applyFont="1" applyBorder="1"/>
    <xf numFmtId="3" fontId="41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0" fillId="0" borderId="29" xfId="0" applyNumberFormat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0" fillId="0" borderId="18" xfId="0" applyFont="1" applyBorder="1" applyAlignment="1">
      <alignment vertical="center"/>
    </xf>
    <xf numFmtId="0" fontId="40" fillId="0" borderId="19" xfId="0" applyFont="1" applyBorder="1" applyAlignment="1">
      <alignment vertical="center"/>
    </xf>
    <xf numFmtId="0" fontId="40" fillId="0" borderId="20" xfId="0" applyFont="1" applyBorder="1" applyAlignment="1">
      <alignment vertical="center"/>
    </xf>
    <xf numFmtId="0" fontId="43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44" fillId="36" borderId="29" xfId="0" applyNumberFormat="1" applyFont="1" applyFill="1" applyBorder="1"/>
    <xf numFmtId="166" fontId="44" fillId="36" borderId="31" xfId="0" applyNumberFormat="1" applyFont="1" applyFill="1" applyBorder="1"/>
    <xf numFmtId="166" fontId="44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0" fillId="36" borderId="30" xfId="0" applyNumberFormat="1" applyFont="1" applyFill="1" applyBorder="1"/>
    <xf numFmtId="0" fontId="40" fillId="36" borderId="54" xfId="0" applyFont="1" applyFill="1" applyBorder="1"/>
    <xf numFmtId="0" fontId="40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4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47" fillId="0" borderId="0" xfId="0" applyFont="1" applyAlignment="1">
      <alignment horizontal="right"/>
    </xf>
    <xf numFmtId="3" fontId="46" fillId="35" borderId="30" xfId="0" applyNumberFormat="1" applyFont="1" applyFill="1" applyBorder="1"/>
    <xf numFmtId="0" fontId="45" fillId="35" borderId="0" xfId="0" applyFont="1" applyFill="1"/>
    <xf numFmtId="3" fontId="0" fillId="35" borderId="0" xfId="0" applyNumberFormat="1" applyFill="1"/>
    <xf numFmtId="0" fontId="0" fillId="0" borderId="39" xfId="0" applyBorder="1"/>
    <xf numFmtId="3" fontId="40" fillId="36" borderId="25" xfId="0" applyNumberFormat="1" applyFont="1" applyFill="1" applyBorder="1"/>
    <xf numFmtId="166" fontId="44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0" fillId="36" borderId="32" xfId="0" applyNumberFormat="1" applyFont="1" applyFill="1" applyBorder="1"/>
    <xf numFmtId="4" fontId="0" fillId="35" borderId="37" xfId="0" applyNumberFormat="1" applyFill="1" applyBorder="1"/>
    <xf numFmtId="3" fontId="46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0" fillId="36" borderId="24" xfId="0" applyNumberFormat="1" applyFont="1" applyFill="1" applyBorder="1"/>
    <xf numFmtId="3" fontId="40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4" fillId="36" borderId="32" xfId="0" applyNumberFormat="1" applyFont="1" applyFill="1" applyBorder="1"/>
    <xf numFmtId="166" fontId="44" fillId="36" borderId="24" xfId="0" applyNumberFormat="1" applyFont="1" applyFill="1" applyBorder="1"/>
    <xf numFmtId="166" fontId="44" fillId="36" borderId="28" xfId="0" applyNumberFormat="1" applyFont="1" applyFill="1" applyBorder="1"/>
    <xf numFmtId="3" fontId="0" fillId="0" borderId="39" xfId="0" applyNumberFormat="1" applyBorder="1"/>
    <xf numFmtId="3" fontId="48" fillId="0" borderId="30" xfId="0" applyNumberFormat="1" applyFont="1" applyBorder="1"/>
    <xf numFmtId="3" fontId="44" fillId="36" borderId="42" xfId="0" applyNumberFormat="1" applyFont="1" applyFill="1" applyBorder="1"/>
    <xf numFmtId="3" fontId="44" fillId="36" borderId="43" xfId="0" applyNumberFormat="1" applyFont="1" applyFill="1" applyBorder="1"/>
    <xf numFmtId="4" fontId="44" fillId="36" borderId="41" xfId="0" applyNumberFormat="1" applyFont="1" applyFill="1" applyBorder="1"/>
    <xf numFmtId="3" fontId="44" fillId="36" borderId="49" xfId="0" applyNumberFormat="1" applyFont="1" applyFill="1" applyBorder="1"/>
    <xf numFmtId="4" fontId="44" fillId="36" borderId="44" xfId="0" applyNumberFormat="1" applyFont="1" applyFill="1" applyBorder="1"/>
    <xf numFmtId="0" fontId="44" fillId="36" borderId="41" xfId="0" applyFont="1" applyFill="1" applyBorder="1"/>
    <xf numFmtId="0" fontId="44" fillId="36" borderId="49" xfId="0" applyFont="1" applyFill="1" applyBorder="1"/>
    <xf numFmtId="0" fontId="44" fillId="36" borderId="44" xfId="0" applyFont="1" applyFill="1" applyBorder="1"/>
    <xf numFmtId="0" fontId="44" fillId="36" borderId="42" xfId="0" applyFont="1" applyFill="1" applyBorder="1"/>
    <xf numFmtId="0" fontId="40" fillId="36" borderId="63" xfId="0" applyFont="1" applyFill="1" applyBorder="1"/>
    <xf numFmtId="4" fontId="44" fillId="36" borderId="28" xfId="0" applyNumberFormat="1" applyFont="1" applyFill="1" applyBorder="1"/>
    <xf numFmtId="4" fontId="44" fillId="36" borderId="26" xfId="0" applyNumberFormat="1" applyFont="1" applyFill="1" applyBorder="1"/>
    <xf numFmtId="4" fontId="49" fillId="36" borderId="28" xfId="0" applyNumberFormat="1" applyFont="1" applyFill="1" applyBorder="1"/>
    <xf numFmtId="3" fontId="44" fillId="36" borderId="35" xfId="0" applyNumberFormat="1" applyFont="1" applyFill="1" applyBorder="1"/>
    <xf numFmtId="3" fontId="44" fillId="36" borderId="30" xfId="0" applyNumberFormat="1" applyFont="1" applyFill="1" applyBorder="1"/>
    <xf numFmtId="4" fontId="44" fillId="36" borderId="34" xfId="0" applyNumberFormat="1" applyFont="1" applyFill="1" applyBorder="1"/>
    <xf numFmtId="4" fontId="44" fillId="36" borderId="31" xfId="0" applyNumberFormat="1" applyFont="1" applyFill="1" applyBorder="1"/>
    <xf numFmtId="4" fontId="49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4" fontId="41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166" fontId="0" fillId="38" borderId="24" xfId="0" applyNumberFormat="1" applyFill="1" applyBorder="1"/>
    <xf numFmtId="166" fontId="0" fillId="38" borderId="26" xfId="0" applyNumberFormat="1" applyFill="1" applyBorder="1"/>
    <xf numFmtId="166" fontId="0" fillId="35" borderId="49" xfId="0" applyNumberFormat="1" applyFill="1" applyBorder="1"/>
    <xf numFmtId="3" fontId="52" fillId="36" borderId="30" xfId="0" applyNumberFormat="1" applyFont="1" applyFill="1" applyBorder="1"/>
    <xf numFmtId="3" fontId="45" fillId="35" borderId="0" xfId="0" applyNumberFormat="1" applyFont="1" applyFill="1" applyAlignment="1">
      <alignment horizontal="center" vertical="center" wrapText="1"/>
    </xf>
    <xf numFmtId="166" fontId="0" fillId="35" borderId="56" xfId="0" applyNumberFormat="1" applyFill="1" applyBorder="1"/>
    <xf numFmtId="166" fontId="0" fillId="37" borderId="56" xfId="0" applyNumberFormat="1" applyFill="1" applyBorder="1"/>
    <xf numFmtId="166" fontId="0" fillId="37" borderId="48" xfId="0" applyNumberFormat="1" applyFill="1" applyBorder="1"/>
    <xf numFmtId="166" fontId="0" fillId="37" borderId="29" xfId="0" applyNumberFormat="1" applyFill="1" applyBorder="1"/>
    <xf numFmtId="166" fontId="0" fillId="35" borderId="48" xfId="0" applyNumberFormat="1" applyFill="1" applyBorder="1"/>
    <xf numFmtId="166" fontId="0" fillId="35" borderId="46" xfId="0" applyNumberFormat="1" applyFill="1" applyBorder="1"/>
    <xf numFmtId="0" fontId="45" fillId="35" borderId="0" xfId="0" applyFont="1" applyFill="1" applyAlignment="1">
      <alignment horizontal="center" vertical="center" wrapText="1"/>
    </xf>
    <xf numFmtId="0" fontId="45" fillId="35" borderId="0" xfId="0" applyFont="1" applyFill="1" applyAlignment="1">
      <alignment horizontal="left" vertical="center" wrapText="1"/>
    </xf>
    <xf numFmtId="3" fontId="41" fillId="35" borderId="0" xfId="0" applyNumberFormat="1" applyFont="1" applyFill="1" applyAlignment="1">
      <alignment horizontal="center" vertical="center" wrapText="1"/>
    </xf>
    <xf numFmtId="4" fontId="41" fillId="35" borderId="0" xfId="0" applyNumberFormat="1" applyFont="1" applyFill="1" applyAlignment="1">
      <alignment horizontal="center" vertical="center" wrapText="1"/>
    </xf>
    <xf numFmtId="166" fontId="41" fillId="35" borderId="0" xfId="0" applyNumberFormat="1" applyFont="1" applyFill="1" applyAlignment="1">
      <alignment horizontal="center" vertical="center" wrapText="1"/>
    </xf>
    <xf numFmtId="3" fontId="41" fillId="35" borderId="0" xfId="0" applyNumberFormat="1" applyFont="1" applyFill="1"/>
    <xf numFmtId="4" fontId="41" fillId="35" borderId="0" xfId="0" applyNumberFormat="1" applyFont="1" applyFill="1"/>
    <xf numFmtId="167" fontId="41" fillId="35" borderId="0" xfId="0" applyNumberFormat="1" applyFont="1" applyFill="1"/>
    <xf numFmtId="2" fontId="41" fillId="35" borderId="0" xfId="0" applyNumberFormat="1" applyFont="1" applyFill="1"/>
    <xf numFmtId="3" fontId="45" fillId="35" borderId="0" xfId="0" applyNumberFormat="1" applyFont="1" applyFill="1"/>
    <xf numFmtId="4" fontId="45" fillId="35" borderId="0" xfId="0" applyNumberFormat="1" applyFont="1" applyFill="1"/>
    <xf numFmtId="167" fontId="45" fillId="35" borderId="0" xfId="0" applyNumberFormat="1" applyFont="1" applyFill="1"/>
    <xf numFmtId="166" fontId="45" fillId="35" borderId="0" xfId="0" applyNumberFormat="1" applyFont="1" applyFill="1"/>
    <xf numFmtId="4" fontId="0" fillId="35" borderId="0" xfId="0" applyNumberFormat="1" applyFill="1"/>
    <xf numFmtId="166" fontId="0" fillId="37" borderId="31" xfId="0" applyNumberFormat="1" applyFill="1" applyBorder="1"/>
    <xf numFmtId="166" fontId="0" fillId="37" borderId="46" xfId="0" applyNumberFormat="1" applyFill="1" applyBorder="1"/>
    <xf numFmtId="166" fontId="3" fillId="0" borderId="0" xfId="0" applyNumberFormat="1" applyFont="1"/>
    <xf numFmtId="3" fontId="3" fillId="0" borderId="0" xfId="0" applyNumberFormat="1" applyFont="1" applyAlignment="1">
      <alignment wrapText="1"/>
    </xf>
    <xf numFmtId="4" fontId="3" fillId="0" borderId="0" xfId="0" applyNumberFormat="1" applyFont="1"/>
    <xf numFmtId="4" fontId="3" fillId="0" borderId="0" xfId="0" applyNumberFormat="1" applyFont="1" applyAlignment="1">
      <alignment wrapText="1"/>
    </xf>
    <xf numFmtId="4" fontId="52" fillId="0" borderId="30" xfId="0" applyNumberFormat="1" applyFont="1" applyBorder="1"/>
    <xf numFmtId="0" fontId="39" fillId="0" borderId="57" xfId="0" applyFont="1" applyBorder="1" applyAlignment="1">
      <alignment horizontal="center" vertical="center"/>
    </xf>
    <xf numFmtId="0" fontId="39" fillId="0" borderId="58" xfId="0" applyFont="1" applyBorder="1" applyAlignment="1">
      <alignment horizontal="center" vertical="center"/>
    </xf>
    <xf numFmtId="0" fontId="39" fillId="0" borderId="59" xfId="0" applyFont="1" applyBorder="1" applyAlignment="1">
      <alignment horizontal="center" vertical="center"/>
    </xf>
    <xf numFmtId="0" fontId="39" fillId="0" borderId="60" xfId="0" applyFont="1" applyBorder="1" applyAlignment="1">
      <alignment horizontal="center" vertical="center"/>
    </xf>
    <xf numFmtId="0" fontId="39" fillId="0" borderId="61" xfId="0" applyFont="1" applyBorder="1" applyAlignment="1">
      <alignment horizontal="center" vertical="center"/>
    </xf>
    <xf numFmtId="4" fontId="56" fillId="0" borderId="30" xfId="0" applyNumberFormat="1" applyFont="1" applyBorder="1"/>
    <xf numFmtId="0" fontId="33" fillId="37" borderId="26" xfId="0" applyFont="1" applyFill="1" applyBorder="1" applyAlignment="1">
      <alignment horizontal="center"/>
    </xf>
    <xf numFmtId="0" fontId="35" fillId="0" borderId="31" xfId="0" applyFont="1" applyBorder="1" applyAlignment="1">
      <alignment horizontal="center"/>
    </xf>
    <xf numFmtId="0" fontId="35" fillId="0" borderId="44" xfId="0" applyFont="1" applyBorder="1" applyAlignment="1">
      <alignment horizontal="center"/>
    </xf>
    <xf numFmtId="0" fontId="35" fillId="0" borderId="40" xfId="0" applyFont="1" applyBorder="1" applyAlignment="1">
      <alignment horizontal="center"/>
    </xf>
    <xf numFmtId="0" fontId="39" fillId="37" borderId="26" xfId="0" applyFont="1" applyFill="1" applyBorder="1" applyAlignment="1">
      <alignment horizontal="center"/>
    </xf>
    <xf numFmtId="0" fontId="35" fillId="37" borderId="31" xfId="0" applyFont="1" applyFill="1" applyBorder="1" applyAlignment="1">
      <alignment horizontal="center"/>
    </xf>
    <xf numFmtId="0" fontId="35" fillId="37" borderId="44" xfId="0" applyFont="1" applyFill="1" applyBorder="1" applyAlignment="1">
      <alignment horizontal="center"/>
    </xf>
    <xf numFmtId="0" fontId="51" fillId="0" borderId="44" xfId="0" applyFont="1" applyBorder="1" applyAlignment="1">
      <alignment horizontal="center"/>
    </xf>
    <xf numFmtId="0" fontId="39" fillId="36" borderId="48" xfId="0" applyFont="1" applyFill="1" applyBorder="1" applyAlignment="1">
      <alignment horizontal="center"/>
    </xf>
    <xf numFmtId="0" fontId="35" fillId="36" borderId="31" xfId="0" applyFont="1" applyFill="1" applyBorder="1" applyAlignment="1">
      <alignment horizontal="center"/>
    </xf>
    <xf numFmtId="0" fontId="35" fillId="36" borderId="44" xfId="0" applyFont="1" applyFill="1" applyBorder="1" applyAlignment="1">
      <alignment horizontal="center"/>
    </xf>
    <xf numFmtId="0" fontId="40" fillId="36" borderId="33" xfId="0" applyFont="1" applyFill="1" applyBorder="1" applyAlignment="1">
      <alignment horizontal="center" vertical="center" wrapText="1"/>
    </xf>
    <xf numFmtId="0" fontId="40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40" fillId="0" borderId="13" xfId="0" applyFont="1" applyBorder="1" applyAlignment="1">
      <alignment horizontal="center" vertical="center"/>
    </xf>
    <xf numFmtId="0" fontId="40" fillId="0" borderId="14" xfId="0" applyFont="1" applyBorder="1" applyAlignment="1">
      <alignment horizontal="center" vertical="center"/>
    </xf>
    <xf numFmtId="0" fontId="40" fillId="0" borderId="15" xfId="0" applyFont="1" applyBorder="1" applyAlignment="1">
      <alignment horizontal="center" vertical="center"/>
    </xf>
    <xf numFmtId="0" fontId="40" fillId="0" borderId="18" xfId="0" applyFont="1" applyBorder="1" applyAlignment="1">
      <alignment horizontal="center" vertical="center"/>
    </xf>
    <xf numFmtId="0" fontId="40" fillId="0" borderId="19" xfId="0" applyFont="1" applyBorder="1" applyAlignment="1">
      <alignment horizontal="center" vertical="center"/>
    </xf>
    <xf numFmtId="0" fontId="40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55" fillId="37" borderId="27" xfId="0" applyFont="1" applyFill="1" applyBorder="1" applyAlignment="1">
      <alignment horizontal="center" vertical="center" wrapText="1"/>
    </xf>
    <xf numFmtId="0" fontId="55" fillId="37" borderId="33" xfId="0" applyFont="1" applyFill="1" applyBorder="1" applyAlignment="1">
      <alignment horizontal="center" vertical="center" wrapText="1"/>
    </xf>
    <xf numFmtId="0" fontId="55" fillId="37" borderId="36" xfId="0" applyFont="1" applyFill="1" applyBorder="1" applyAlignment="1">
      <alignment horizontal="center" vertical="center" wrapText="1"/>
    </xf>
    <xf numFmtId="0" fontId="53" fillId="0" borderId="27" xfId="0" applyFont="1" applyBorder="1" applyAlignment="1">
      <alignment horizontal="center" vertical="center" wrapText="1"/>
    </xf>
    <xf numFmtId="0" fontId="54" fillId="0" borderId="33" xfId="0" applyFont="1" applyBorder="1" applyAlignment="1">
      <alignment horizontal="center" vertical="center" wrapText="1"/>
    </xf>
    <xf numFmtId="0" fontId="54" fillId="0" borderId="36" xfId="0" applyFont="1" applyBorder="1" applyAlignment="1">
      <alignment horizontal="center" vertical="center" wrapText="1"/>
    </xf>
    <xf numFmtId="0" fontId="40" fillId="0" borderId="21" xfId="0" applyFont="1" applyBorder="1" applyAlignment="1">
      <alignment horizontal="center" vertical="center"/>
    </xf>
    <xf numFmtId="0" fontId="40" fillId="0" borderId="22" xfId="0" applyFont="1" applyBorder="1" applyAlignment="1">
      <alignment horizontal="center" vertical="center"/>
    </xf>
    <xf numFmtId="0" fontId="40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8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 2" xfId="56" xr:uid="{87744C27-3E8C-4C97-A986-530AFA3FCABB}"/>
    <cellStyle name="Normalno" xfId="0" builtinId="0" customBuiltin="1"/>
    <cellStyle name="Normalno 2" xfId="57" xr:uid="{5934AEB1-C7A3-4AC4-9A27-D5D1B1992BEF}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10.219978196817349</c:v>
                </c:pt>
                <c:pt idx="1">
                  <c:v>42.640754693101506</c:v>
                </c:pt>
                <c:pt idx="2">
                  <c:v>10.532068608115118</c:v>
                </c:pt>
                <c:pt idx="3">
                  <c:v>0.17680329291339036</c:v>
                </c:pt>
                <c:pt idx="4">
                  <c:v>36.430395209052634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1844</c:v>
                </c:pt>
                <c:pt idx="1">
                  <c:v>109846</c:v>
                </c:pt>
                <c:pt idx="2">
                  <c:v>444729</c:v>
                </c:pt>
                <c:pt idx="3">
                  <c:v>106591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1850</c:v>
                </c:pt>
                <c:pt idx="1">
                  <c:v>70173</c:v>
                </c:pt>
                <c:pt idx="2">
                  <c:v>458922</c:v>
                </c:pt>
                <c:pt idx="3">
                  <c:v>114384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1765</c:v>
                </c:pt>
                <c:pt idx="1">
                  <c:v>76958</c:v>
                </c:pt>
                <c:pt idx="2">
                  <c:v>466605</c:v>
                </c:pt>
                <c:pt idx="3">
                  <c:v>126334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25533</c:v>
                </c:pt>
                <c:pt idx="1">
                  <c:v>66509</c:v>
                </c:pt>
                <c:pt idx="2">
                  <c:v>19013</c:v>
                </c:pt>
                <c:pt idx="3" formatCode="General">
                  <c:v>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26670</c:v>
                </c:pt>
                <c:pt idx="1">
                  <c:v>68248</c:v>
                </c:pt>
                <c:pt idx="2">
                  <c:v>11347</c:v>
                </c:pt>
                <c:pt idx="3" formatCode="General">
                  <c:v>296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28878</c:v>
                </c:pt>
                <c:pt idx="1">
                  <c:v>67802</c:v>
                </c:pt>
                <c:pt idx="2">
                  <c:v>13366</c:v>
                </c:pt>
                <c:pt idx="3" formatCode="General">
                  <c:v>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3307102801253093"/>
                  <c:y val="7.383122720335251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2403550633552249"/>
                  <c:y val="-0.15432158147295444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-4.1781923842817294E-2"/>
                  <c:y val="-3.3504806697363998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05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[NAZIV KATEGORIJE]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
</a:t>
                    </a:r>
                    <a:fld id="{6AE952F1-57A3-48E9-8868-0624E6534C8B}" type="PERCENTAG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[POSTOTAK]</a:t>
                    </a:fld>
                    <a:endParaRPr lang="en-US" baseline="0">
                      <a:solidFill>
                        <a:sysClr val="windowText" lastClr="000000"/>
                      </a:solidFill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61184505917211"/>
                      <c:h val="0.23456618464961063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5.1316452925672544E-2"/>
                  <c:y val="0.14638762061204966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4587124811171876"/>
                      <c:h val="0.1768930918074346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22191868807792656"/>
                  <c:y val="5.128841477610782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12153198035062455"/>
                  <c:y val="-8.631198747962899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21193935817358583"/>
                  <c:y val="-0.13192488585508449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325302917643838"/>
                      <c:h val="0.1770584079209457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2.56472828693897E-2"/>
                  <c:y val="-0.1264987583102672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1584724379973838"/>
                      <c:h val="0.1525863685749023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9.9226432794878014E-2"/>
                  <c:y val="-8.113653659655609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5138414890211943"/>
                      <c:h val="0.1513723329234884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23478221737658533"/>
                  <c:y val="-8.72477009338541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573647826980766"/>
                      <c:h val="0.1470173577877227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Austrija</c:v>
                </c:pt>
                <c:pt idx="2">
                  <c:v>Mađarska</c:v>
                </c:pt>
                <c:pt idx="3">
                  <c:v>Slovenija</c:v>
                </c:pt>
                <c:pt idx="4">
                  <c:v>Hrvatska</c:v>
                </c:pt>
                <c:pt idx="5">
                  <c:v>Italija</c:v>
                </c:pt>
                <c:pt idx="6">
                  <c:v>Slovačka</c:v>
                </c:pt>
                <c:pt idx="7">
                  <c:v>Poljska</c:v>
                </c:pt>
                <c:pt idx="8">
                  <c:v>Češka</c:v>
                </c:pt>
                <c:pt idx="9">
                  <c:v>Ukrajina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27.637592193179589</c:v>
                </c:pt>
                <c:pt idx="1">
                  <c:v>12.830877362332394</c:v>
                </c:pt>
                <c:pt idx="2">
                  <c:v>9.213134040210555</c:v>
                </c:pt>
                <c:pt idx="3">
                  <c:v>8.5013800696822077</c:v>
                </c:pt>
                <c:pt idx="4">
                  <c:v>7.8377400039215086</c:v>
                </c:pt>
                <c:pt idx="5">
                  <c:v>6.2323343539313134</c:v>
                </c:pt>
                <c:pt idx="6">
                  <c:v>5.314701135729476</c:v>
                </c:pt>
                <c:pt idx="7">
                  <c:v>5.1944917874541865</c:v>
                </c:pt>
                <c:pt idx="8">
                  <c:v>4.1824406871691231</c:v>
                </c:pt>
                <c:pt idx="9">
                  <c:v>1.5494487262635555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11903</xdr:colOff>
      <xdr:row>35</xdr:row>
      <xdr:rowOff>11906</xdr:rowOff>
    </xdr:from>
    <xdr:to>
      <xdr:col>16</xdr:col>
      <xdr:colOff>592094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12237</xdr:colOff>
      <xdr:row>18</xdr:row>
      <xdr:rowOff>18177</xdr:rowOff>
    </xdr:from>
    <xdr:to>
      <xdr:col>16</xdr:col>
      <xdr:colOff>592351</xdr:colOff>
      <xdr:row>32</xdr:row>
      <xdr:rowOff>174483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9080</xdr:colOff>
      <xdr:row>4</xdr:row>
      <xdr:rowOff>7902</xdr:rowOff>
    </xdr:from>
    <xdr:to>
      <xdr:col>16</xdr:col>
      <xdr:colOff>589271</xdr:colOff>
      <xdr:row>17</xdr:row>
      <xdr:rowOff>165423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10702</xdr:colOff>
      <xdr:row>3</xdr:row>
      <xdr:rowOff>8009</xdr:rowOff>
    </xdr:from>
    <xdr:to>
      <xdr:col>22</xdr:col>
      <xdr:colOff>601251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topLeftCell="A2" zoomScale="150" zoomScaleNormal="150" workbookViewId="0">
      <selection activeCell="A23" sqref="A23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185"/>
      <c r="B1" s="185"/>
      <c r="C1" s="185"/>
      <c r="D1" s="185"/>
    </row>
    <row r="2" spans="1:6" ht="59.25" customHeight="1" x14ac:dyDescent="0.3">
      <c r="A2" s="185"/>
      <c r="B2" s="185"/>
      <c r="C2" s="185"/>
      <c r="D2" s="185"/>
    </row>
    <row r="3" spans="1:6" ht="22.5" customHeight="1" x14ac:dyDescent="0.3">
      <c r="A3" s="185"/>
      <c r="B3" s="185"/>
      <c r="C3" s="185"/>
      <c r="D3" s="185"/>
    </row>
    <row r="4" spans="1:6" ht="200.25" customHeight="1" x14ac:dyDescent="0.25">
      <c r="A4" s="186" t="s">
        <v>107</v>
      </c>
      <c r="B4" s="187"/>
      <c r="C4" s="187"/>
      <c r="D4" s="187"/>
      <c r="E4" s="187"/>
      <c r="F4" s="188"/>
    </row>
    <row r="5" spans="1:6" ht="15" customHeight="1" x14ac:dyDescent="0.3">
      <c r="A5" s="134" t="s">
        <v>0</v>
      </c>
      <c r="B5" s="184"/>
      <c r="C5" s="184"/>
    </row>
    <row r="6" spans="1:6" ht="15" customHeight="1" x14ac:dyDescent="0.3">
      <c r="A6" s="184"/>
      <c r="B6" s="184"/>
      <c r="C6" s="184"/>
    </row>
    <row r="7" spans="1:6" ht="15" customHeight="1" x14ac:dyDescent="0.3">
      <c r="B7" s="184"/>
      <c r="C7" s="184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84" zoomScaleNormal="84" zoomScalePageLayoutView="60" workbookViewId="0">
      <selection activeCell="C20" sqref="C20"/>
    </sheetView>
  </sheetViews>
  <sheetFormatPr defaultColWidth="9.140625" defaultRowHeight="15" customHeight="1" x14ac:dyDescent="0.25"/>
  <cols>
    <col min="1" max="1" width="18.7109375" style="2" customWidth="1"/>
    <col min="2" max="2" width="10.42578125" style="1" bestFit="1" customWidth="1"/>
    <col min="3" max="3" width="8.5703125" style="1" bestFit="1" customWidth="1"/>
    <col min="4" max="6" width="8.140625" style="1" bestFit="1" customWidth="1"/>
    <col min="7" max="8" width="9.5703125" style="1" bestFit="1" customWidth="1"/>
    <col min="9" max="9" width="9.7109375" style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54" t="s">
        <v>108</v>
      </c>
      <c r="B1" s="254"/>
      <c r="C1" s="254"/>
      <c r="D1" s="254"/>
      <c r="E1" s="254"/>
      <c r="F1" s="254"/>
      <c r="G1" s="254"/>
      <c r="H1" s="254"/>
      <c r="I1" s="254"/>
      <c r="J1" s="254"/>
      <c r="K1" s="254"/>
      <c r="L1" s="254"/>
      <c r="M1" s="254"/>
      <c r="N1" s="254"/>
      <c r="O1" s="254"/>
      <c r="P1" s="254"/>
      <c r="Q1" s="254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</row>
    <row r="2" spans="1:29" ht="9.9499999999999993" customHeight="1" x14ac:dyDescent="0.25">
      <c r="A2" s="254"/>
      <c r="B2" s="254"/>
      <c r="C2" s="254"/>
      <c r="D2" s="254"/>
      <c r="E2" s="254"/>
      <c r="F2" s="254"/>
      <c r="G2" s="254"/>
      <c r="H2" s="254"/>
      <c r="I2" s="254"/>
      <c r="J2" s="254"/>
      <c r="K2" s="254"/>
      <c r="L2" s="254"/>
      <c r="M2" s="254"/>
      <c r="N2" s="254"/>
      <c r="O2" s="254"/>
      <c r="P2" s="254"/>
      <c r="Q2" s="254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</row>
    <row r="3" spans="1:29" ht="9.9499999999999993" customHeight="1" thickBot="1" x14ac:dyDescent="0.3">
      <c r="A3" s="255"/>
      <c r="B3" s="255"/>
      <c r="C3" s="255"/>
      <c r="D3" s="255"/>
      <c r="E3" s="255"/>
      <c r="F3" s="255"/>
      <c r="G3" s="255"/>
      <c r="H3" s="255"/>
      <c r="I3" s="255"/>
      <c r="J3" s="255"/>
      <c r="K3" s="255"/>
      <c r="L3" s="255"/>
      <c r="M3" s="255"/>
      <c r="N3" s="255"/>
      <c r="O3" s="255"/>
      <c r="P3" s="255"/>
      <c r="Q3" s="255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</row>
    <row r="4" spans="1:29" ht="15" customHeight="1" thickBot="1" x14ac:dyDescent="0.3">
      <c r="A4" s="265" t="s">
        <v>1</v>
      </c>
      <c r="B4" s="266"/>
      <c r="C4" s="269" t="s">
        <v>2</v>
      </c>
      <c r="D4" s="270"/>
      <c r="E4" s="270"/>
      <c r="F4" s="271"/>
      <c r="G4" s="269" t="s">
        <v>3</v>
      </c>
      <c r="H4" s="270"/>
      <c r="I4" s="270"/>
      <c r="J4" s="271"/>
      <c r="K4" s="262" t="s">
        <v>78</v>
      </c>
      <c r="L4" s="263"/>
      <c r="M4" s="263"/>
      <c r="N4" s="263"/>
      <c r="O4" s="263"/>
      <c r="P4" s="263"/>
      <c r="Q4" s="264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</row>
    <row r="5" spans="1:29" ht="15" customHeight="1" thickBot="1" x14ac:dyDescent="0.3">
      <c r="A5" s="267"/>
      <c r="B5" s="268"/>
      <c r="C5" s="221" t="s">
        <v>4</v>
      </c>
      <c r="D5" s="222" t="s">
        <v>5</v>
      </c>
      <c r="E5" s="222" t="s">
        <v>6</v>
      </c>
      <c r="F5" s="223" t="s">
        <v>7</v>
      </c>
      <c r="G5" s="224" t="s">
        <v>4</v>
      </c>
      <c r="H5" s="222" t="s">
        <v>5</v>
      </c>
      <c r="I5" s="222" t="s">
        <v>6</v>
      </c>
      <c r="J5" s="225" t="s">
        <v>7</v>
      </c>
      <c r="K5" s="88"/>
      <c r="L5" s="89"/>
      <c r="M5" s="89"/>
      <c r="N5" s="89"/>
      <c r="O5" s="89"/>
      <c r="P5" s="89"/>
      <c r="Q5" s="90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</row>
    <row r="6" spans="1:29" ht="15" customHeight="1" x14ac:dyDescent="0.25">
      <c r="A6" s="240" t="s">
        <v>8</v>
      </c>
      <c r="B6" s="227" t="s">
        <v>100</v>
      </c>
      <c r="C6" s="75">
        <v>3658</v>
      </c>
      <c r="D6" s="27">
        <v>21875</v>
      </c>
      <c r="E6" s="27">
        <f>SUM(C6:D6)</f>
        <v>25533</v>
      </c>
      <c r="F6" s="28">
        <f>E6/E42*100</f>
        <v>20.672485264589678</v>
      </c>
      <c r="G6" s="75">
        <v>8852</v>
      </c>
      <c r="H6" s="27">
        <v>97739</v>
      </c>
      <c r="I6" s="27">
        <f>SUM(G6:H6)</f>
        <v>106591</v>
      </c>
      <c r="J6" s="67">
        <f>I6/I42*100</f>
        <v>10.219978196817349</v>
      </c>
      <c r="K6" s="53"/>
      <c r="L6" s="54"/>
      <c r="M6" s="87"/>
      <c r="N6" s="87"/>
      <c r="O6" s="87"/>
      <c r="P6" s="54"/>
      <c r="Q6" s="55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</row>
    <row r="7" spans="1:29" ht="15" customHeight="1" x14ac:dyDescent="0.25">
      <c r="A7" s="241"/>
      <c r="B7" s="228" t="s">
        <v>96</v>
      </c>
      <c r="C7" s="79">
        <v>2931</v>
      </c>
      <c r="D7" s="5">
        <v>23739</v>
      </c>
      <c r="E7" s="5">
        <f>SUM(C7:D7)</f>
        <v>26670</v>
      </c>
      <c r="F7" s="6">
        <f>E7/E43*100</f>
        <v>22.413083122536619</v>
      </c>
      <c r="G7" s="79">
        <v>6649</v>
      </c>
      <c r="H7" s="5">
        <v>107735</v>
      </c>
      <c r="I7" s="5">
        <f>SUM(G7:H7)</f>
        <v>114384</v>
      </c>
      <c r="J7" s="68">
        <f>I7/I43*100</f>
        <v>11.42016200128395</v>
      </c>
      <c r="K7" s="56"/>
      <c r="L7" s="81"/>
      <c r="Q7" s="57"/>
      <c r="S7" s="91"/>
      <c r="T7" s="91"/>
      <c r="U7" s="91"/>
      <c r="V7" s="91"/>
      <c r="W7" s="91"/>
      <c r="X7" s="91"/>
      <c r="Y7" s="91"/>
      <c r="Z7" s="91"/>
      <c r="AA7" s="91"/>
      <c r="AB7" s="91"/>
      <c r="AC7" s="91"/>
    </row>
    <row r="8" spans="1:29" ht="15" customHeight="1" x14ac:dyDescent="0.25">
      <c r="A8" s="241"/>
      <c r="B8" s="228" t="s">
        <v>9</v>
      </c>
      <c r="C8" s="79">
        <v>3040</v>
      </c>
      <c r="D8" s="5">
        <v>25838</v>
      </c>
      <c r="E8" s="5">
        <f>SUM(C8:D8)</f>
        <v>28878</v>
      </c>
      <c r="F8" s="6">
        <f>E8/E44*100</f>
        <v>23.182704889738055</v>
      </c>
      <c r="G8" s="79">
        <v>8391</v>
      </c>
      <c r="H8" s="5">
        <v>117943</v>
      </c>
      <c r="I8" s="5">
        <f>SUM(G8:H8)</f>
        <v>126334</v>
      </c>
      <c r="J8" s="68">
        <f>I8/I44*100</f>
        <v>10.025163291590255</v>
      </c>
      <c r="K8" s="56"/>
      <c r="L8" s="81"/>
      <c r="Q8" s="57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</row>
    <row r="9" spans="1:29" ht="15" customHeight="1" x14ac:dyDescent="0.25">
      <c r="A9" s="241"/>
      <c r="B9" s="228" t="s">
        <v>101</v>
      </c>
      <c r="C9" s="8">
        <f>C6/C7*100</f>
        <v>124.80382122142612</v>
      </c>
      <c r="D9" s="7">
        <f>D6/D7*100</f>
        <v>92.147942204810647</v>
      </c>
      <c r="E9" s="7">
        <f>E6/E7*100</f>
        <v>95.736782902137236</v>
      </c>
      <c r="F9" s="6"/>
      <c r="G9" s="8">
        <f>G6/G7*100</f>
        <v>133.13280192510152</v>
      </c>
      <c r="H9" s="7">
        <f>H6/H7*100</f>
        <v>90.721678191859652</v>
      </c>
      <c r="I9" s="7">
        <f>I6/I7*100</f>
        <v>93.186984193593517</v>
      </c>
      <c r="J9" s="68"/>
      <c r="K9" s="56"/>
      <c r="L9" s="81"/>
      <c r="Q9" s="57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</row>
    <row r="10" spans="1:29" ht="15" customHeight="1" x14ac:dyDescent="0.25">
      <c r="A10" s="241"/>
      <c r="B10" s="228" t="s">
        <v>102</v>
      </c>
      <c r="C10" s="8">
        <f>C6/C8*100</f>
        <v>120.32894736842105</v>
      </c>
      <c r="D10" s="7">
        <f>D6/D8*100</f>
        <v>84.662125551513284</v>
      </c>
      <c r="E10" s="7">
        <f>E6/E8*100</f>
        <v>88.416787866195719</v>
      </c>
      <c r="F10" s="6"/>
      <c r="G10" s="8">
        <f>G6/G8*100</f>
        <v>105.49398164700274</v>
      </c>
      <c r="H10" s="7">
        <f>H6/H8*100</f>
        <v>82.869691291556094</v>
      </c>
      <c r="I10" s="7">
        <f>I6/I8*100</f>
        <v>84.372377982174243</v>
      </c>
      <c r="J10" s="68"/>
      <c r="K10" s="56"/>
      <c r="L10" s="81"/>
      <c r="M10" s="81"/>
      <c r="N10" s="81"/>
      <c r="O10" s="81"/>
      <c r="Q10" s="57"/>
      <c r="S10" s="91"/>
      <c r="T10" s="91"/>
      <c r="U10" s="91"/>
      <c r="V10" s="91"/>
      <c r="W10" s="91"/>
      <c r="X10" s="91"/>
      <c r="Y10" s="91"/>
      <c r="Z10" s="91"/>
      <c r="AA10" s="91"/>
      <c r="AB10" s="91"/>
      <c r="AC10" s="91"/>
    </row>
    <row r="11" spans="1:29" ht="15" customHeight="1" thickBot="1" x14ac:dyDescent="0.3">
      <c r="A11" s="242"/>
      <c r="B11" s="229" t="s">
        <v>7</v>
      </c>
      <c r="C11" s="14">
        <f>C6/E6*100</f>
        <v>14.326557787960677</v>
      </c>
      <c r="D11" s="15">
        <f>D6/E6*100</f>
        <v>85.673442212039319</v>
      </c>
      <c r="E11" s="15">
        <f>SUM(C11:D11)</f>
        <v>100</v>
      </c>
      <c r="F11" s="16"/>
      <c r="G11" s="14">
        <f>G6/I6*100</f>
        <v>8.3046411047837054</v>
      </c>
      <c r="H11" s="15">
        <f>H6/I6*100</f>
        <v>91.695358895216287</v>
      </c>
      <c r="I11" s="15">
        <f>SUM(G11:H11)</f>
        <v>100</v>
      </c>
      <c r="J11" s="69"/>
      <c r="K11" s="56"/>
      <c r="Q11" s="57"/>
      <c r="S11" s="91"/>
      <c r="T11" s="91"/>
      <c r="U11" s="91"/>
      <c r="V11" s="91"/>
      <c r="W11" s="91"/>
      <c r="X11" s="91"/>
      <c r="Y11" s="91"/>
      <c r="Z11" s="91"/>
      <c r="AA11" s="91"/>
      <c r="AB11" s="91"/>
      <c r="AC11" s="91"/>
    </row>
    <row r="12" spans="1:29" ht="15" customHeight="1" x14ac:dyDescent="0.25">
      <c r="A12" s="243" t="s">
        <v>10</v>
      </c>
      <c r="B12" s="227" t="s">
        <v>100</v>
      </c>
      <c r="C12" s="78">
        <v>6164</v>
      </c>
      <c r="D12" s="30">
        <v>60345</v>
      </c>
      <c r="E12" s="30">
        <f>SUM(C12:D12)</f>
        <v>66509</v>
      </c>
      <c r="F12" s="31">
        <f>E12/E42*100</f>
        <v>53.848209080899025</v>
      </c>
      <c r="G12" s="78">
        <v>34137</v>
      </c>
      <c r="H12" s="30">
        <v>410592</v>
      </c>
      <c r="I12" s="30">
        <f>SUM(G12:H12)</f>
        <v>444729</v>
      </c>
      <c r="J12" s="70">
        <f>I12/I42*100</f>
        <v>42.640754693101506</v>
      </c>
      <c r="K12" s="56"/>
      <c r="M12" s="81" t="str">
        <f>A6</f>
        <v>HOTELI</v>
      </c>
      <c r="N12" s="81" t="str">
        <f>A12</f>
        <v>OBJEKTI U DOMAĆINSTVU</v>
      </c>
      <c r="O12" s="81" t="str">
        <f>A18</f>
        <v>OSTALI UGOSTITELJSKI OBJEKTI ZA SMJEŠTAJ</v>
      </c>
      <c r="P12" s="81" t="str">
        <f>A24</f>
        <v>KAMP</v>
      </c>
      <c r="Q12" s="57"/>
      <c r="S12" s="91"/>
      <c r="T12" s="91"/>
      <c r="U12" s="91"/>
      <c r="V12" s="91"/>
      <c r="W12" s="91"/>
      <c r="X12" s="91"/>
      <c r="Y12" s="91"/>
      <c r="Z12" s="91"/>
      <c r="AA12" s="91"/>
      <c r="AB12" s="91"/>
      <c r="AC12" s="91"/>
    </row>
    <row r="13" spans="1:29" ht="15" customHeight="1" x14ac:dyDescent="0.25">
      <c r="A13" s="243"/>
      <c r="B13" s="228" t="s">
        <v>96</v>
      </c>
      <c r="C13" s="79">
        <v>5826</v>
      </c>
      <c r="D13" s="5">
        <v>62422</v>
      </c>
      <c r="E13" s="5">
        <f>SUM(C13:D13)</f>
        <v>68248</v>
      </c>
      <c r="F13" s="6">
        <f>E13/E43*100</f>
        <v>57.354634306219701</v>
      </c>
      <c r="G13" s="79">
        <v>34791</v>
      </c>
      <c r="H13" s="5">
        <v>424131</v>
      </c>
      <c r="I13" s="5">
        <f>SUM(G13:H13)</f>
        <v>458922</v>
      </c>
      <c r="J13" s="68">
        <f>I13/I43*100</f>
        <v>45.819027013858864</v>
      </c>
      <c r="K13" s="56"/>
      <c r="L13" s="81" t="str">
        <f>B6</f>
        <v>2024.</v>
      </c>
      <c r="M13" s="92">
        <f>E6</f>
        <v>25533</v>
      </c>
      <c r="N13" s="92">
        <f>E12</f>
        <v>66509</v>
      </c>
      <c r="O13" s="92">
        <f>E18</f>
        <v>19013</v>
      </c>
      <c r="P13" s="1">
        <f>E24</f>
        <v>292</v>
      </c>
      <c r="Q13" s="57"/>
      <c r="S13" s="91"/>
      <c r="T13" s="91"/>
      <c r="U13" s="91"/>
      <c r="V13" s="91"/>
      <c r="W13" s="91"/>
      <c r="X13" s="91"/>
      <c r="Y13" s="91"/>
      <c r="Z13" s="91"/>
      <c r="AA13" s="91"/>
      <c r="AB13" s="91"/>
      <c r="AC13" s="91"/>
    </row>
    <row r="14" spans="1:29" ht="15" customHeight="1" x14ac:dyDescent="0.25">
      <c r="A14" s="243"/>
      <c r="B14" s="228" t="s">
        <v>9</v>
      </c>
      <c r="C14" s="79">
        <v>6329</v>
      </c>
      <c r="D14" s="5">
        <v>61473</v>
      </c>
      <c r="E14" s="5">
        <f>C14+D14</f>
        <v>67802</v>
      </c>
      <c r="F14" s="6">
        <f>E14/E44*100</f>
        <v>54.430146025833494</v>
      </c>
      <c r="G14" s="79">
        <v>40381</v>
      </c>
      <c r="H14" s="5">
        <v>426224</v>
      </c>
      <c r="I14" s="5">
        <f>SUM(G14:H14)</f>
        <v>466605</v>
      </c>
      <c r="J14" s="68">
        <f>I14/I44*100</f>
        <v>37.027176513626344</v>
      </c>
      <c r="K14" s="56"/>
      <c r="L14" s="81" t="str">
        <f>B7</f>
        <v>2023.</v>
      </c>
      <c r="M14" s="92">
        <f>E7</f>
        <v>26670</v>
      </c>
      <c r="N14" s="92">
        <f>E13</f>
        <v>68248</v>
      </c>
      <c r="O14" s="93">
        <f>E19</f>
        <v>11347</v>
      </c>
      <c r="P14" s="1">
        <f>E25</f>
        <v>296</v>
      </c>
      <c r="Q14" s="57"/>
      <c r="S14" s="91"/>
      <c r="T14" s="91"/>
      <c r="U14" s="91"/>
      <c r="V14" s="91"/>
      <c r="W14" s="91"/>
      <c r="X14" s="91"/>
      <c r="Y14" s="91"/>
      <c r="Z14" s="91"/>
      <c r="AA14" s="91"/>
      <c r="AB14" s="91"/>
      <c r="AC14" s="91"/>
    </row>
    <row r="15" spans="1:29" ht="15" customHeight="1" x14ac:dyDescent="0.25">
      <c r="A15" s="243"/>
      <c r="B15" s="228" t="s">
        <v>101</v>
      </c>
      <c r="C15" s="13">
        <f>C12/C13*100</f>
        <v>105.80157912804668</v>
      </c>
      <c r="D15" s="9">
        <f>D12/D13*11</f>
        <v>10.633991221043862</v>
      </c>
      <c r="E15" s="9">
        <f>E12/E13*100</f>
        <v>97.45193998358927</v>
      </c>
      <c r="F15" s="6"/>
      <c r="G15" s="13">
        <f>G12/G13*100</f>
        <v>98.120203500905419</v>
      </c>
      <c r="H15" s="9">
        <f>H12/H13*100</f>
        <v>96.807825883983952</v>
      </c>
      <c r="I15" s="9">
        <f>I12/I13*100</f>
        <v>96.907317583380177</v>
      </c>
      <c r="J15" s="68"/>
      <c r="K15" s="56"/>
      <c r="L15" s="81" t="str">
        <f>B8</f>
        <v>2019.</v>
      </c>
      <c r="M15" s="92">
        <f>E8</f>
        <v>28878</v>
      </c>
      <c r="N15" s="92">
        <f>E14</f>
        <v>67802</v>
      </c>
      <c r="O15" s="93">
        <f>E20</f>
        <v>13366</v>
      </c>
      <c r="P15" s="1">
        <f>E26</f>
        <v>321</v>
      </c>
      <c r="Q15" s="57"/>
      <c r="S15" s="91"/>
      <c r="T15" s="91"/>
      <c r="U15" s="81"/>
      <c r="V15" s="81"/>
      <c r="W15" s="81"/>
      <c r="X15" s="81"/>
      <c r="Y15" s="81"/>
      <c r="Z15" s="81"/>
      <c r="AA15" s="81"/>
      <c r="AB15" s="91"/>
      <c r="AC15" s="91"/>
    </row>
    <row r="16" spans="1:29" ht="15" customHeight="1" x14ac:dyDescent="0.25">
      <c r="A16" s="243"/>
      <c r="B16" s="228" t="s">
        <v>102</v>
      </c>
      <c r="C16" s="13">
        <f>C12/C14*100</f>
        <v>97.392953073155326</v>
      </c>
      <c r="D16" s="9">
        <f>D12/D14*100</f>
        <v>98.165048069884335</v>
      </c>
      <c r="E16" s="9">
        <f>E12/E14*100</f>
        <v>98.092976608359635</v>
      </c>
      <c r="F16" s="6"/>
      <c r="G16" s="13">
        <f>G12/G14*100</f>
        <v>84.537282385280207</v>
      </c>
      <c r="H16" s="9">
        <f>H12/H14*100</f>
        <v>96.332444911595786</v>
      </c>
      <c r="I16" s="9">
        <f>I12/I14*100</f>
        <v>95.31166618446008</v>
      </c>
      <c r="J16" s="68"/>
      <c r="K16" s="56"/>
      <c r="Q16" s="57"/>
      <c r="S16" s="91"/>
      <c r="T16" s="91"/>
      <c r="U16" s="81"/>
      <c r="V16" s="92"/>
      <c r="W16" s="92"/>
      <c r="X16" s="216"/>
      <c r="Y16" s="217"/>
      <c r="Z16" s="92"/>
      <c r="AA16" s="216"/>
      <c r="AB16" s="91"/>
      <c r="AC16" s="91"/>
    </row>
    <row r="17" spans="1:29" ht="15" customHeight="1" thickBot="1" x14ac:dyDescent="0.3">
      <c r="A17" s="243"/>
      <c r="B17" s="230" t="s">
        <v>7</v>
      </c>
      <c r="C17" s="10">
        <f>C12/E12*100</f>
        <v>9.267918627554165</v>
      </c>
      <c r="D17" s="11">
        <f>D12/E12*100</f>
        <v>90.732081372445833</v>
      </c>
      <c r="E17" s="11">
        <f>SUM(C17:D17)</f>
        <v>100</v>
      </c>
      <c r="F17" s="12"/>
      <c r="G17" s="10">
        <f>G12/I12*100</f>
        <v>7.6759104983034607</v>
      </c>
      <c r="H17" s="11">
        <f>H12/I12*100</f>
        <v>92.324089501696534</v>
      </c>
      <c r="I17" s="11">
        <f>SUM(G17:H17)</f>
        <v>100</v>
      </c>
      <c r="J17" s="71"/>
      <c r="K17" s="56"/>
      <c r="Q17" s="57"/>
      <c r="S17" s="91"/>
      <c r="T17" s="91"/>
      <c r="U17" s="81"/>
      <c r="V17" s="92"/>
      <c r="W17" s="92"/>
      <c r="X17" s="218"/>
      <c r="Y17" s="217"/>
      <c r="Z17" s="92"/>
      <c r="AA17" s="218"/>
      <c r="AB17" s="91"/>
      <c r="AC17" s="91"/>
    </row>
    <row r="18" spans="1:29" ht="15" customHeight="1" thickBot="1" x14ac:dyDescent="0.3">
      <c r="A18" s="244" t="s">
        <v>11</v>
      </c>
      <c r="B18" s="227" t="s">
        <v>100</v>
      </c>
      <c r="C18" s="75">
        <v>1890</v>
      </c>
      <c r="D18" s="27">
        <v>17123</v>
      </c>
      <c r="E18" s="27">
        <f>C18+D18</f>
        <v>19013</v>
      </c>
      <c r="F18" s="28">
        <f>E18/E42*100</f>
        <v>15.393645961526007</v>
      </c>
      <c r="G18" s="75">
        <v>8971</v>
      </c>
      <c r="H18" s="27">
        <v>100875</v>
      </c>
      <c r="I18" s="27">
        <f>G18+H18</f>
        <v>109846</v>
      </c>
      <c r="J18" s="67">
        <f>I18/I42*100</f>
        <v>10.532068608115118</v>
      </c>
      <c r="K18" s="58"/>
      <c r="L18" s="59"/>
      <c r="M18" s="59"/>
      <c r="N18" s="59"/>
      <c r="O18" s="59"/>
      <c r="P18" s="59"/>
      <c r="Q18" s="60"/>
      <c r="S18" s="91"/>
      <c r="T18" s="91"/>
      <c r="U18" s="81"/>
      <c r="V18" s="81"/>
      <c r="W18" s="81"/>
      <c r="X18" s="218"/>
      <c r="Y18" s="219"/>
      <c r="Z18" s="81"/>
      <c r="AA18" s="218"/>
      <c r="AB18" s="91"/>
      <c r="AC18" s="91"/>
    </row>
    <row r="19" spans="1:29" ht="15" customHeight="1" x14ac:dyDescent="0.25">
      <c r="A19" s="245"/>
      <c r="B19" s="228" t="s">
        <v>96</v>
      </c>
      <c r="C19" s="79">
        <v>947</v>
      </c>
      <c r="D19" s="5">
        <v>10400</v>
      </c>
      <c r="E19" s="5">
        <f>SUM(C19:D19)</f>
        <v>11347</v>
      </c>
      <c r="F19" s="6">
        <f>E19/E43*100</f>
        <v>9.5358550502970765</v>
      </c>
      <c r="G19" s="79">
        <v>5771</v>
      </c>
      <c r="H19" s="5">
        <v>64402</v>
      </c>
      <c r="I19" s="5">
        <f>SUM(G19:H19)</f>
        <v>70173</v>
      </c>
      <c r="J19" s="68">
        <f>I19/I43*100</f>
        <v>7.0061112403491625</v>
      </c>
      <c r="K19" s="56"/>
      <c r="Q19" s="57"/>
      <c r="S19" s="91"/>
      <c r="T19" s="91"/>
      <c r="U19" s="81"/>
      <c r="V19" s="92"/>
      <c r="W19" s="92"/>
      <c r="X19" s="218"/>
      <c r="Y19" s="217"/>
      <c r="Z19" s="92"/>
      <c r="AA19" s="81"/>
      <c r="AB19" s="91"/>
      <c r="AC19" s="91"/>
    </row>
    <row r="20" spans="1:29" ht="15" customHeight="1" x14ac:dyDescent="0.25">
      <c r="A20" s="245"/>
      <c r="B20" s="228" t="s">
        <v>9</v>
      </c>
      <c r="C20" s="79">
        <v>1672</v>
      </c>
      <c r="D20" s="5">
        <v>11694</v>
      </c>
      <c r="E20" s="5">
        <f>C20+D20</f>
        <v>13366</v>
      </c>
      <c r="F20" s="6">
        <f>E20/E44*100</f>
        <v>10.729968611269438</v>
      </c>
      <c r="G20" s="79">
        <v>9637</v>
      </c>
      <c r="H20" s="5">
        <v>67321</v>
      </c>
      <c r="I20" s="5">
        <f>G20+H20</f>
        <v>76958</v>
      </c>
      <c r="J20" s="68">
        <f>I20/I44*100</f>
        <v>6.1069586698292051</v>
      </c>
      <c r="K20" s="56"/>
      <c r="Q20" s="57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</row>
    <row r="21" spans="1:29" ht="15" customHeight="1" x14ac:dyDescent="0.25">
      <c r="A21" s="245"/>
      <c r="B21" s="228" t="s">
        <v>101</v>
      </c>
      <c r="C21" s="13">
        <f>C18/C19*100</f>
        <v>199.57761351636748</v>
      </c>
      <c r="D21" s="9">
        <f>D18/D19*100</f>
        <v>164.64423076923077</v>
      </c>
      <c r="E21" s="9">
        <f>E18/E19*100</f>
        <v>167.55970741165066</v>
      </c>
      <c r="F21" s="6"/>
      <c r="G21" s="13">
        <f>G18/G19*100</f>
        <v>155.44966210362156</v>
      </c>
      <c r="H21" s="9">
        <f>H18/H19*100</f>
        <v>156.63333436849786</v>
      </c>
      <c r="I21" s="9">
        <f>I18/I19*100</f>
        <v>156.53598962563947</v>
      </c>
      <c r="J21" s="68"/>
      <c r="K21" s="56"/>
      <c r="Q21" s="57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</row>
    <row r="22" spans="1:29" ht="15" customHeight="1" x14ac:dyDescent="0.25">
      <c r="A22" s="245"/>
      <c r="B22" s="228" t="s">
        <v>102</v>
      </c>
      <c r="C22" s="13">
        <f>C18/C20*100</f>
        <v>113.03827751196171</v>
      </c>
      <c r="D22" s="226">
        <f>D18/D20*100</f>
        <v>146.42551735932955</v>
      </c>
      <c r="E22" s="9">
        <f>E18/E20*100</f>
        <v>142.24898997456233</v>
      </c>
      <c r="F22" s="6"/>
      <c r="G22" s="13">
        <f>G18/G20*100</f>
        <v>93.089135623119219</v>
      </c>
      <c r="H22" s="9">
        <f>H18/H20*100</f>
        <v>149.84180270643631</v>
      </c>
      <c r="I22" s="9">
        <f>I18/I20*100</f>
        <v>142.73499831076691</v>
      </c>
      <c r="J22" s="68"/>
      <c r="K22" s="56"/>
      <c r="Q22" s="57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</row>
    <row r="23" spans="1:29" ht="15" customHeight="1" thickBot="1" x14ac:dyDescent="0.3">
      <c r="A23" s="246"/>
      <c r="B23" s="229" t="s">
        <v>7</v>
      </c>
      <c r="C23" s="14">
        <f>C18/E18*100</f>
        <v>9.940566980487036</v>
      </c>
      <c r="D23" s="15">
        <f>D18/E18*100</f>
        <v>90.059433019512966</v>
      </c>
      <c r="E23" s="15">
        <f>SUM(C23:D23)</f>
        <v>100</v>
      </c>
      <c r="F23" s="16"/>
      <c r="G23" s="14">
        <f>G18/I18*100</f>
        <v>8.1668881889190317</v>
      </c>
      <c r="H23" s="15">
        <f>H18/I18*100</f>
        <v>91.833111811080968</v>
      </c>
      <c r="I23" s="15">
        <f>SUM(G23:H23)</f>
        <v>100</v>
      </c>
      <c r="J23" s="69"/>
      <c r="K23" s="56"/>
      <c r="Q23" s="57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</row>
    <row r="24" spans="1:29" ht="15" customHeight="1" x14ac:dyDescent="0.25">
      <c r="A24" s="247" t="s">
        <v>106</v>
      </c>
      <c r="B24" s="227" t="s">
        <v>100</v>
      </c>
      <c r="C24" s="78">
        <v>1</v>
      </c>
      <c r="D24" s="30">
        <v>291</v>
      </c>
      <c r="E24" s="29">
        <f>SUM(C24:D24)</f>
        <v>292</v>
      </c>
      <c r="F24" s="31">
        <f>E24/E42*100</f>
        <v>0.23641427553598029</v>
      </c>
      <c r="G24" s="78">
        <v>5</v>
      </c>
      <c r="H24" s="30">
        <v>1839</v>
      </c>
      <c r="I24" s="30">
        <f>SUM(G24:H24)</f>
        <v>1844</v>
      </c>
      <c r="J24" s="70">
        <f>I24/I42*100</f>
        <v>0.17680329291339036</v>
      </c>
      <c r="K24" s="56"/>
      <c r="M24" s="81" t="str">
        <f>B6</f>
        <v>2024.</v>
      </c>
      <c r="N24" s="81" t="str">
        <f>B7</f>
        <v>2023.</v>
      </c>
      <c r="O24" s="81" t="str">
        <f>B8</f>
        <v>2019.</v>
      </c>
      <c r="Q24" s="57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</row>
    <row r="25" spans="1:29" ht="15" customHeight="1" x14ac:dyDescent="0.25">
      <c r="A25" s="247"/>
      <c r="B25" s="228" t="s">
        <v>96</v>
      </c>
      <c r="C25" s="79">
        <v>2</v>
      </c>
      <c r="D25" s="5">
        <v>294</v>
      </c>
      <c r="E25" s="5">
        <f>SUM(C25:D25)</f>
        <v>296</v>
      </c>
      <c r="F25" s="6">
        <f>E25/E43*100</f>
        <v>0.24875412839410724</v>
      </c>
      <c r="G25" s="79">
        <v>20</v>
      </c>
      <c r="H25" s="5">
        <v>1830</v>
      </c>
      <c r="I25" s="5">
        <f>SUM(G25:H25)</f>
        <v>1850</v>
      </c>
      <c r="J25" s="68">
        <f>I25/I43*100</f>
        <v>0.18470502607336084</v>
      </c>
      <c r="K25" s="56"/>
      <c r="L25" s="81" t="s">
        <v>12</v>
      </c>
      <c r="M25" s="81">
        <f>I24</f>
        <v>1844</v>
      </c>
      <c r="N25" s="81">
        <f>I25</f>
        <v>1850</v>
      </c>
      <c r="O25" s="81">
        <f>I26</f>
        <v>1765</v>
      </c>
      <c r="Q25" s="57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</row>
    <row r="26" spans="1:29" ht="15" customHeight="1" x14ac:dyDescent="0.25">
      <c r="A26" s="247"/>
      <c r="B26" s="228" t="s">
        <v>9</v>
      </c>
      <c r="C26" s="79">
        <v>8</v>
      </c>
      <c r="D26" s="5">
        <v>313</v>
      </c>
      <c r="E26" s="5">
        <f>SUM(C26:D26)</f>
        <v>321</v>
      </c>
      <c r="F26" s="6">
        <f>E26/E44*100</f>
        <v>0.25769264733035235</v>
      </c>
      <c r="G26" s="79">
        <v>26</v>
      </c>
      <c r="H26" s="5">
        <v>1739</v>
      </c>
      <c r="I26" s="4">
        <f>SUM(G26:H26)</f>
        <v>1765</v>
      </c>
      <c r="J26" s="68">
        <f>I26/I44*100</f>
        <v>0.14006057917628509</v>
      </c>
      <c r="K26" s="56"/>
      <c r="L26" s="81" t="str">
        <f>A18</f>
        <v>OSTALI UGOSTITELJSKI OBJEKTI ZA SMJEŠTAJ</v>
      </c>
      <c r="M26" s="93">
        <f>I18</f>
        <v>109846</v>
      </c>
      <c r="N26" s="93">
        <f>I19</f>
        <v>70173</v>
      </c>
      <c r="O26" s="93">
        <f>I20</f>
        <v>76958</v>
      </c>
      <c r="Q26" s="57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</row>
    <row r="27" spans="1:29" ht="15" customHeight="1" x14ac:dyDescent="0.25">
      <c r="A27" s="247"/>
      <c r="B27" s="228" t="s">
        <v>101</v>
      </c>
      <c r="C27" s="13">
        <f>C24/C25*100</f>
        <v>50</v>
      </c>
      <c r="D27" s="9">
        <f>D24/D25*100</f>
        <v>98.979591836734699</v>
      </c>
      <c r="E27" s="9">
        <f>E24/E25*100</f>
        <v>98.648648648648646</v>
      </c>
      <c r="F27" s="6"/>
      <c r="G27" s="13">
        <f>G24/G25*100</f>
        <v>25</v>
      </c>
      <c r="H27" s="9">
        <f>H24/H25*100</f>
        <v>100.49180327868852</v>
      </c>
      <c r="I27" s="5">
        <f>I24/I25*100</f>
        <v>99.675675675675677</v>
      </c>
      <c r="J27" s="68"/>
      <c r="K27" s="56"/>
      <c r="L27" s="81" t="s">
        <v>10</v>
      </c>
      <c r="M27" s="93">
        <f>I12</f>
        <v>444729</v>
      </c>
      <c r="N27" s="93">
        <f>I13</f>
        <v>458922</v>
      </c>
      <c r="O27" s="93">
        <f>I14</f>
        <v>466605</v>
      </c>
      <c r="Q27" s="57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</row>
    <row r="28" spans="1:29" ht="15" customHeight="1" x14ac:dyDescent="0.25">
      <c r="A28" s="247"/>
      <c r="B28" s="228" t="s">
        <v>102</v>
      </c>
      <c r="C28" s="13">
        <f>C24/C26*100</f>
        <v>12.5</v>
      </c>
      <c r="D28" s="9">
        <f>D24/D26*100</f>
        <v>92.971246006389777</v>
      </c>
      <c r="E28" s="9">
        <f>E24/E26*100</f>
        <v>90.965732087227408</v>
      </c>
      <c r="F28" s="6"/>
      <c r="G28" s="13">
        <f>G24/G26*100</f>
        <v>19.230769230769234</v>
      </c>
      <c r="H28" s="9">
        <f>H24/H26*100</f>
        <v>105.75043128234618</v>
      </c>
      <c r="I28" s="9">
        <f>I24/I26*100</f>
        <v>104.47592067988668</v>
      </c>
      <c r="J28" s="68"/>
      <c r="K28" s="56"/>
      <c r="L28" s="81" t="s">
        <v>8</v>
      </c>
      <c r="M28" s="93">
        <f>I6</f>
        <v>106591</v>
      </c>
      <c r="N28" s="93">
        <f>I7</f>
        <v>114384</v>
      </c>
      <c r="O28" s="93">
        <f>I8</f>
        <v>126334</v>
      </c>
      <c r="Q28" s="57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</row>
    <row r="29" spans="1:29" ht="15" customHeight="1" thickBot="1" x14ac:dyDescent="0.3">
      <c r="A29" s="247"/>
      <c r="B29" s="230" t="s">
        <v>7</v>
      </c>
      <c r="C29" s="10">
        <f>C24/E24*100</f>
        <v>0.34246575342465752</v>
      </c>
      <c r="D29" s="11">
        <f>D24/E24*100</f>
        <v>99.657534246575338</v>
      </c>
      <c r="E29" s="11">
        <f>SUM(C29:D29)</f>
        <v>100</v>
      </c>
      <c r="F29" s="12"/>
      <c r="G29" s="10">
        <f>G24/I24*100</f>
        <v>0.27114967462039047</v>
      </c>
      <c r="H29" s="11">
        <f>H24/I24*100</f>
        <v>99.728850325379611</v>
      </c>
      <c r="I29" s="11">
        <f>SUM(G29:H29)</f>
        <v>100</v>
      </c>
      <c r="J29" s="71"/>
      <c r="K29" s="56"/>
      <c r="Q29" s="57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</row>
    <row r="30" spans="1:29" ht="15" customHeight="1" x14ac:dyDescent="0.25">
      <c r="A30" s="256" t="s">
        <v>13</v>
      </c>
      <c r="B30" s="231" t="s">
        <v>100</v>
      </c>
      <c r="C30" s="75">
        <f t="shared" ref="C30:J32" si="0">C6+C12+C18+C24</f>
        <v>11713</v>
      </c>
      <c r="D30" s="27">
        <f t="shared" si="0"/>
        <v>99634</v>
      </c>
      <c r="E30" s="27">
        <f t="shared" si="0"/>
        <v>111347</v>
      </c>
      <c r="F30" s="28">
        <f t="shared" si="0"/>
        <v>90.15075458255069</v>
      </c>
      <c r="G30" s="75">
        <f t="shared" si="0"/>
        <v>51965</v>
      </c>
      <c r="H30" s="27">
        <f t="shared" si="0"/>
        <v>611045</v>
      </c>
      <c r="I30" s="27">
        <f>I6+I12+I18+I24</f>
        <v>663010</v>
      </c>
      <c r="J30" s="67">
        <f t="shared" si="0"/>
        <v>63.569604790947366</v>
      </c>
      <c r="K30" s="56"/>
      <c r="Q30" s="57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</row>
    <row r="31" spans="1:29" ht="15" customHeight="1" x14ac:dyDescent="0.25">
      <c r="A31" s="257"/>
      <c r="B31" s="232" t="s">
        <v>96</v>
      </c>
      <c r="C31" s="77">
        <f t="shared" si="0"/>
        <v>9706</v>
      </c>
      <c r="D31" s="42">
        <f t="shared" si="0"/>
        <v>96855</v>
      </c>
      <c r="E31" s="42">
        <f t="shared" si="0"/>
        <v>106561</v>
      </c>
      <c r="F31" s="43">
        <f t="shared" si="0"/>
        <v>89.552326607447512</v>
      </c>
      <c r="G31" s="77">
        <f t="shared" si="0"/>
        <v>47231</v>
      </c>
      <c r="H31" s="42">
        <f t="shared" si="0"/>
        <v>598098</v>
      </c>
      <c r="I31" s="42">
        <f t="shared" si="0"/>
        <v>645329</v>
      </c>
      <c r="J31" s="72">
        <f t="shared" si="0"/>
        <v>64.430005281565329</v>
      </c>
      <c r="K31" s="64"/>
      <c r="L31" s="65"/>
      <c r="M31" s="65"/>
      <c r="N31" s="65"/>
      <c r="O31" s="65"/>
      <c r="P31" s="65"/>
      <c r="Q31" s="66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</row>
    <row r="32" spans="1:29" ht="15" customHeight="1" x14ac:dyDescent="0.25">
      <c r="A32" s="257"/>
      <c r="B32" s="232" t="s">
        <v>9</v>
      </c>
      <c r="C32" s="77">
        <f t="shared" si="0"/>
        <v>11049</v>
      </c>
      <c r="D32" s="42">
        <f t="shared" si="0"/>
        <v>99318</v>
      </c>
      <c r="E32" s="42">
        <f t="shared" si="0"/>
        <v>110367</v>
      </c>
      <c r="F32" s="43">
        <f t="shared" si="0"/>
        <v>88.600512174171357</v>
      </c>
      <c r="G32" s="77">
        <f t="shared" si="0"/>
        <v>58435</v>
      </c>
      <c r="H32" s="42">
        <f t="shared" si="0"/>
        <v>613227</v>
      </c>
      <c r="I32" s="42">
        <f t="shared" si="0"/>
        <v>671662</v>
      </c>
      <c r="J32" s="72">
        <f t="shared" si="0"/>
        <v>53.299359054222087</v>
      </c>
      <c r="K32" s="64"/>
      <c r="L32" s="65"/>
      <c r="M32" s="65"/>
      <c r="N32" s="65"/>
      <c r="O32" s="65"/>
      <c r="P32" s="65"/>
      <c r="Q32" s="66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</row>
    <row r="33" spans="1:17" ht="15" customHeight="1" thickBot="1" x14ac:dyDescent="0.3">
      <c r="A33" s="257"/>
      <c r="B33" s="232" t="s">
        <v>101</v>
      </c>
      <c r="C33" s="45">
        <f>C30/C31*100</f>
        <v>120.6779311765918</v>
      </c>
      <c r="D33" s="44">
        <f>D30/D31*100</f>
        <v>102.86923752000412</v>
      </c>
      <c r="E33" s="44">
        <f>E30/E31*100</f>
        <v>104.49132421805352</v>
      </c>
      <c r="F33" s="43"/>
      <c r="G33" s="45">
        <f>G30/G31*100</f>
        <v>110.0230780631365</v>
      </c>
      <c r="H33" s="44">
        <f>H30/H31*100</f>
        <v>102.16469541780779</v>
      </c>
      <c r="I33" s="44">
        <f>I30/I31*100</f>
        <v>102.7398427778699</v>
      </c>
      <c r="J33" s="72"/>
      <c r="K33" s="61"/>
      <c r="L33" s="62"/>
      <c r="M33" s="62"/>
      <c r="N33" s="62"/>
      <c r="O33" s="62"/>
      <c r="P33" s="62"/>
      <c r="Q33" s="63"/>
    </row>
    <row r="34" spans="1:17" ht="15" customHeight="1" x14ac:dyDescent="0.25">
      <c r="A34" s="257"/>
      <c r="B34" s="232" t="s">
        <v>102</v>
      </c>
      <c r="C34" s="45">
        <f>C30/C32*100</f>
        <v>106.00959362838267</v>
      </c>
      <c r="D34" s="44">
        <f>D30/D32*100</f>
        <v>100.31816991884652</v>
      </c>
      <c r="E34" s="44">
        <f>E30/E32*100</f>
        <v>100.88794657823443</v>
      </c>
      <c r="F34" s="43"/>
      <c r="G34" s="45">
        <f>G30/G32*100</f>
        <v>88.927868571917514</v>
      </c>
      <c r="H34" s="44">
        <f>H30/H32*100</f>
        <v>99.644177441632536</v>
      </c>
      <c r="I34" s="44">
        <f>I30/I32*100</f>
        <v>98.711852092272608</v>
      </c>
      <c r="J34" s="43"/>
      <c r="K34" s="248" t="s">
        <v>79</v>
      </c>
      <c r="L34" s="249"/>
      <c r="M34" s="249"/>
      <c r="N34" s="249"/>
      <c r="O34" s="249"/>
      <c r="P34" s="249"/>
      <c r="Q34" s="250"/>
    </row>
    <row r="35" spans="1:17" ht="15" customHeight="1" thickBot="1" x14ac:dyDescent="0.3">
      <c r="A35" s="258"/>
      <c r="B35" s="233" t="s">
        <v>7</v>
      </c>
      <c r="C35" s="50">
        <f>C30/E30*100</f>
        <v>10.519367383045793</v>
      </c>
      <c r="D35" s="48">
        <f>D30/E30*100</f>
        <v>89.48063261695421</v>
      </c>
      <c r="E35" s="48">
        <f>SUM(C35:D35)</f>
        <v>100</v>
      </c>
      <c r="F35" s="49"/>
      <c r="G35" s="50">
        <f>G30/I30*100</f>
        <v>7.8377400039215086</v>
      </c>
      <c r="H35" s="48">
        <f>H30/I30*100</f>
        <v>92.16225999607849</v>
      </c>
      <c r="I35" s="48">
        <f>SUM(G35:H35)</f>
        <v>100</v>
      </c>
      <c r="J35" s="49"/>
      <c r="K35" s="251"/>
      <c r="L35" s="252"/>
      <c r="M35" s="252"/>
      <c r="N35" s="252"/>
      <c r="O35" s="252"/>
      <c r="P35" s="252"/>
      <c r="Q35" s="253"/>
    </row>
    <row r="36" spans="1:17" ht="15" customHeight="1" x14ac:dyDescent="0.25">
      <c r="A36" s="259" t="s">
        <v>14</v>
      </c>
      <c r="B36" s="227" t="s">
        <v>100</v>
      </c>
      <c r="C36" s="75">
        <v>3494</v>
      </c>
      <c r="D36" s="27">
        <v>8671</v>
      </c>
      <c r="E36" s="27">
        <f>SUM(C36:D36)</f>
        <v>12165</v>
      </c>
      <c r="F36" s="28">
        <f>E36/E42*100</f>
        <v>9.8492454174493158</v>
      </c>
      <c r="G36" s="75">
        <v>151795</v>
      </c>
      <c r="H36" s="27">
        <v>228162</v>
      </c>
      <c r="I36" s="27">
        <f>G36+H36</f>
        <v>379957</v>
      </c>
      <c r="J36" s="28">
        <f>I36/I42*100</f>
        <v>36.430395209052634</v>
      </c>
      <c r="K36" s="56"/>
      <c r="Q36" s="57"/>
    </row>
    <row r="37" spans="1:17" ht="15" customHeight="1" x14ac:dyDescent="0.25">
      <c r="A37" s="260"/>
      <c r="B37" s="228" t="s">
        <v>96</v>
      </c>
      <c r="C37" s="76">
        <v>3661</v>
      </c>
      <c r="D37" s="22">
        <v>8771</v>
      </c>
      <c r="E37" s="158">
        <f>SUM(C37:D37)</f>
        <v>12432</v>
      </c>
      <c r="F37" s="23">
        <f>E37/E43*100</f>
        <v>10.447673392552502</v>
      </c>
      <c r="G37" s="76">
        <v>147330</v>
      </c>
      <c r="H37" s="22">
        <v>208938</v>
      </c>
      <c r="I37" s="22">
        <f>G37+H37</f>
        <v>356268</v>
      </c>
      <c r="J37" s="23">
        <f>I37/I43*100</f>
        <v>35.569994718434664</v>
      </c>
      <c r="K37" s="56"/>
      <c r="L37" s="81" t="s">
        <v>8</v>
      </c>
      <c r="M37" s="82">
        <f>J6</f>
        <v>10.219978196817349</v>
      </c>
      <c r="Q37" s="57"/>
    </row>
    <row r="38" spans="1:17" ht="15" customHeight="1" x14ac:dyDescent="0.25">
      <c r="A38" s="260"/>
      <c r="B38" s="228" t="s">
        <v>9</v>
      </c>
      <c r="C38" s="76">
        <v>5312</v>
      </c>
      <c r="D38" s="22">
        <v>8888</v>
      </c>
      <c r="E38" s="22">
        <f>SUM(C38:D38)</f>
        <v>14200</v>
      </c>
      <c r="F38" s="23">
        <f>E38/E44*100</f>
        <v>11.39948782582867</v>
      </c>
      <c r="G38" s="76">
        <v>274247</v>
      </c>
      <c r="H38" s="22">
        <v>314260</v>
      </c>
      <c r="I38" s="22">
        <f>G38+H38</f>
        <v>588507</v>
      </c>
      <c r="J38" s="23">
        <f>I38/I44*100</f>
        <v>46.700640945777906</v>
      </c>
      <c r="K38" s="56"/>
      <c r="L38" s="81" t="s">
        <v>10</v>
      </c>
      <c r="M38" s="82">
        <f>J12</f>
        <v>42.640754693101506</v>
      </c>
      <c r="Q38" s="57"/>
    </row>
    <row r="39" spans="1:17" ht="15" customHeight="1" x14ac:dyDescent="0.25">
      <c r="A39" s="260"/>
      <c r="B39" s="228" t="s">
        <v>101</v>
      </c>
      <c r="C39" s="25">
        <f>C36/C37*100</f>
        <v>95.438404807429663</v>
      </c>
      <c r="D39" s="24">
        <f>D36/D37*100</f>
        <v>98.859879147189602</v>
      </c>
      <c r="E39" s="220">
        <f>E36/E37*100</f>
        <v>97.852316602316606</v>
      </c>
      <c r="F39" s="23"/>
      <c r="G39" s="25">
        <f>G36/G37*100</f>
        <v>103.03061155229756</v>
      </c>
      <c r="H39" s="24">
        <f>H36/H37*100</f>
        <v>109.20081555293915</v>
      </c>
      <c r="I39" s="24">
        <f>I36/I37*100</f>
        <v>106.64920789967103</v>
      </c>
      <c r="J39" s="23"/>
      <c r="K39" s="56"/>
      <c r="L39" s="81" t="s">
        <v>11</v>
      </c>
      <c r="M39" s="82">
        <f>J18</f>
        <v>10.532068608115118</v>
      </c>
      <c r="Q39" s="57"/>
    </row>
    <row r="40" spans="1:17" ht="15" customHeight="1" x14ac:dyDescent="0.25">
      <c r="A40" s="260"/>
      <c r="B40" s="228" t="s">
        <v>102</v>
      </c>
      <c r="C40" s="25">
        <f>C36/C38*100</f>
        <v>65.775602409638552</v>
      </c>
      <c r="D40" s="220">
        <f>D36/D38*100</f>
        <v>97.55850585058505</v>
      </c>
      <c r="E40" s="24">
        <f>E36/E38*100</f>
        <v>85.66901408450704</v>
      </c>
      <c r="F40" s="23"/>
      <c r="G40" s="25">
        <f>G36/G38*100</f>
        <v>55.349739468435388</v>
      </c>
      <c r="H40" s="24">
        <f>H36/H38*100</f>
        <v>72.602940240565133</v>
      </c>
      <c r="I40" s="24">
        <f>I36/I38*100</f>
        <v>64.562868411080927</v>
      </c>
      <c r="J40" s="23"/>
      <c r="K40" s="56"/>
      <c r="L40" s="81" t="s">
        <v>12</v>
      </c>
      <c r="M40" s="82">
        <f>J24</f>
        <v>0.17680329291339036</v>
      </c>
      <c r="Q40" s="57"/>
    </row>
    <row r="41" spans="1:17" ht="15" customHeight="1" thickBot="1" x14ac:dyDescent="0.3">
      <c r="A41" s="261"/>
      <c r="B41" s="234" t="s">
        <v>7</v>
      </c>
      <c r="C41" s="47">
        <f>C36/E36*100</f>
        <v>28.721742704480064</v>
      </c>
      <c r="D41" s="46">
        <f>D36/E36*100</f>
        <v>71.278257295519936</v>
      </c>
      <c r="E41" s="46">
        <f>SUM(C41:D41)</f>
        <v>100</v>
      </c>
      <c r="F41" s="26"/>
      <c r="G41" s="47">
        <f>G36/I36*100</f>
        <v>39.95057335435326</v>
      </c>
      <c r="H41" s="46">
        <f>H36/I36*100</f>
        <v>60.04942664564674</v>
      </c>
      <c r="I41" s="46">
        <f>SUM(G41:H41)</f>
        <v>100</v>
      </c>
      <c r="J41" s="26"/>
      <c r="K41" s="56"/>
      <c r="L41" s="81" t="s">
        <v>80</v>
      </c>
      <c r="M41" s="82">
        <f>J36</f>
        <v>36.430395209052634</v>
      </c>
      <c r="Q41" s="57"/>
    </row>
    <row r="42" spans="1:17" ht="15" customHeight="1" x14ac:dyDescent="0.25">
      <c r="A42" s="238" t="s">
        <v>77</v>
      </c>
      <c r="B42" s="235" t="s">
        <v>100</v>
      </c>
      <c r="C42" s="73">
        <f t="shared" ref="C42:D44" si="1">C30+C36</f>
        <v>15207</v>
      </c>
      <c r="D42" s="51">
        <f t="shared" si="1"/>
        <v>108305</v>
      </c>
      <c r="E42" s="51">
        <f>SUM(C42:D42)</f>
        <v>123512</v>
      </c>
      <c r="F42" s="52">
        <f>F6+F12+F18+F24+F36</f>
        <v>100</v>
      </c>
      <c r="G42" s="73">
        <f>G30+G36</f>
        <v>203760</v>
      </c>
      <c r="H42" s="51">
        <f t="shared" ref="G42:H44" si="2">H30+H36</f>
        <v>839207</v>
      </c>
      <c r="I42" s="51">
        <f>SUM(G42:H42)</f>
        <v>1042967</v>
      </c>
      <c r="J42" s="52">
        <f>J6+J12+J18+J24+J36</f>
        <v>100</v>
      </c>
      <c r="K42" s="56"/>
      <c r="Q42" s="57"/>
    </row>
    <row r="43" spans="1:17" ht="15" customHeight="1" x14ac:dyDescent="0.25">
      <c r="A43" s="238"/>
      <c r="B43" s="236" t="s">
        <v>96</v>
      </c>
      <c r="C43" s="74">
        <f t="shared" si="1"/>
        <v>13367</v>
      </c>
      <c r="D43" s="32">
        <f t="shared" si="1"/>
        <v>105626</v>
      </c>
      <c r="E43" s="32">
        <f>SUM(C43:D43)</f>
        <v>118993</v>
      </c>
      <c r="F43" s="33">
        <f>F31+F37</f>
        <v>100.00000000000001</v>
      </c>
      <c r="G43" s="74">
        <f t="shared" si="2"/>
        <v>194561</v>
      </c>
      <c r="H43" s="32">
        <f t="shared" si="2"/>
        <v>807036</v>
      </c>
      <c r="I43" s="32">
        <f>SUM(G43:H43)</f>
        <v>1001597</v>
      </c>
      <c r="J43" s="33">
        <f>J7+J13+J19+J25+J37</f>
        <v>100</v>
      </c>
      <c r="K43" s="56"/>
      <c r="Q43" s="57"/>
    </row>
    <row r="44" spans="1:17" ht="15" customHeight="1" x14ac:dyDescent="0.25">
      <c r="A44" s="238"/>
      <c r="B44" s="236" t="s">
        <v>9</v>
      </c>
      <c r="C44" s="74">
        <f t="shared" si="1"/>
        <v>16361</v>
      </c>
      <c r="D44" s="32">
        <f t="shared" si="1"/>
        <v>108206</v>
      </c>
      <c r="E44" s="32">
        <f>SUM(C44:D44)</f>
        <v>124567</v>
      </c>
      <c r="F44" s="33">
        <f>F32+F38</f>
        <v>100.00000000000003</v>
      </c>
      <c r="G44" s="74">
        <f t="shared" si="2"/>
        <v>332682</v>
      </c>
      <c r="H44" s="32">
        <f t="shared" si="2"/>
        <v>927487</v>
      </c>
      <c r="I44" s="192">
        <f>SUM(G44:H44)</f>
        <v>1260169</v>
      </c>
      <c r="J44" s="33">
        <f>J32+J38</f>
        <v>100</v>
      </c>
      <c r="K44" s="56"/>
      <c r="Q44" s="57"/>
    </row>
    <row r="45" spans="1:17" ht="15" customHeight="1" x14ac:dyDescent="0.25">
      <c r="A45" s="238"/>
      <c r="B45" s="236" t="s">
        <v>101</v>
      </c>
      <c r="C45" s="35">
        <f>C42/C43*100</f>
        <v>113.76524276202589</v>
      </c>
      <c r="D45" s="34">
        <f>D42/D43*100</f>
        <v>102.53630734856949</v>
      </c>
      <c r="E45" s="34">
        <f>E42/E43*100</f>
        <v>103.79770238585463</v>
      </c>
      <c r="F45" s="33"/>
      <c r="G45" s="35">
        <f>G42/G43*100</f>
        <v>104.72808013939073</v>
      </c>
      <c r="H45" s="34">
        <f>H42/H43*100</f>
        <v>103.98631535644012</v>
      </c>
      <c r="I45" s="34">
        <f>I42/I43*100</f>
        <v>104.13040374521889</v>
      </c>
      <c r="J45" s="33"/>
      <c r="K45" s="56"/>
      <c r="Q45" s="57"/>
    </row>
    <row r="46" spans="1:17" ht="15" customHeight="1" x14ac:dyDescent="0.25">
      <c r="A46" s="238"/>
      <c r="B46" s="236" t="s">
        <v>102</v>
      </c>
      <c r="C46" s="35">
        <f>C42/C44*100</f>
        <v>92.94664140333721</v>
      </c>
      <c r="D46" s="34">
        <f>D42/D44*100</f>
        <v>100.09149215385469</v>
      </c>
      <c r="E46" s="34">
        <f>E42/E44*100</f>
        <v>99.153066221390901</v>
      </c>
      <c r="F46" s="33"/>
      <c r="G46" s="35">
        <f>G42/G44*100</f>
        <v>61.247677962739189</v>
      </c>
      <c r="H46" s="34">
        <f>H42/H44*100</f>
        <v>90.481807292177692</v>
      </c>
      <c r="I46" s="34">
        <f>I42/I44*100</f>
        <v>82.764057836686987</v>
      </c>
      <c r="J46" s="33"/>
      <c r="K46" s="56"/>
      <c r="Q46" s="57"/>
    </row>
    <row r="47" spans="1:17" ht="15" customHeight="1" thickBot="1" x14ac:dyDescent="0.3">
      <c r="A47" s="239"/>
      <c r="B47" s="237" t="s">
        <v>7</v>
      </c>
      <c r="C47" s="38">
        <f>C42/E42*100</f>
        <v>12.312164000259083</v>
      </c>
      <c r="D47" s="36">
        <f>D42/E42*100</f>
        <v>87.687835999740912</v>
      </c>
      <c r="E47" s="36">
        <f>SUM(C47:D47)</f>
        <v>100</v>
      </c>
      <c r="F47" s="37"/>
      <c r="G47" s="38">
        <f>G42/I42*100</f>
        <v>19.536572106308252</v>
      </c>
      <c r="H47" s="36">
        <f>H42/I42*100</f>
        <v>80.463427893691744</v>
      </c>
      <c r="I47" s="36">
        <f>SUM(G47:H47)</f>
        <v>100</v>
      </c>
      <c r="J47" s="37"/>
      <c r="K47" s="58"/>
      <c r="L47" s="59"/>
      <c r="M47" s="59"/>
      <c r="N47" s="59"/>
      <c r="O47" s="59"/>
      <c r="P47" s="59"/>
      <c r="Q47" s="60"/>
    </row>
    <row r="48" spans="1:17" ht="15" customHeight="1" x14ac:dyDescent="0.25">
      <c r="A48" s="83"/>
      <c r="B48" s="84"/>
      <c r="C48" s="84"/>
      <c r="D48" s="84"/>
      <c r="E48" s="84"/>
      <c r="F48" s="84"/>
      <c r="G48" s="84"/>
      <c r="H48" s="84"/>
    </row>
    <row r="49" spans="1:17" ht="15" customHeight="1" x14ac:dyDescent="0.25">
      <c r="A49" s="85"/>
      <c r="B49" s="86"/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</row>
    <row r="50" spans="1:17" ht="15" customHeight="1" x14ac:dyDescent="0.25">
      <c r="A50" s="85"/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</row>
    <row r="51" spans="1:17" ht="15" customHeight="1" x14ac:dyDescent="0.25">
      <c r="A51" s="85"/>
      <c r="B51" s="86"/>
      <c r="C51" s="86"/>
      <c r="D51" s="86"/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</row>
    <row r="52" spans="1:17" ht="15" customHeight="1" x14ac:dyDescent="0.25">
      <c r="A52" s="85"/>
      <c r="B52" s="86"/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</row>
    <row r="53" spans="1:17" ht="15" customHeight="1" x14ac:dyDescent="0.25">
      <c r="A53" s="85"/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</row>
    <row r="54" spans="1:17" ht="15" customHeight="1" x14ac:dyDescent="0.25">
      <c r="A54" s="85"/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</row>
    <row r="55" spans="1:17" ht="15" customHeight="1" x14ac:dyDescent="0.25">
      <c r="A55" s="85"/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</row>
    <row r="56" spans="1:17" ht="15" customHeight="1" x14ac:dyDescent="0.25">
      <c r="A56" s="85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</row>
    <row r="57" spans="1:17" ht="15" customHeight="1" x14ac:dyDescent="0.25">
      <c r="A57" s="85"/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</row>
    <row r="58" spans="1:17" ht="15" customHeight="1" x14ac:dyDescent="0.25">
      <c r="A58" s="85"/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</row>
    <row r="59" spans="1:17" ht="15" customHeight="1" x14ac:dyDescent="0.25">
      <c r="A59" s="85"/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</row>
    <row r="60" spans="1:17" ht="15" customHeight="1" x14ac:dyDescent="0.25">
      <c r="A60" s="85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</row>
    <row r="61" spans="1:17" ht="15" customHeight="1" x14ac:dyDescent="0.25">
      <c r="A61" s="85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</row>
    <row r="62" spans="1:17" ht="15" customHeight="1" x14ac:dyDescent="0.25">
      <c r="A62" s="85"/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</row>
    <row r="63" spans="1:17" ht="15" customHeight="1" x14ac:dyDescent="0.25">
      <c r="A63" s="85"/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</row>
    <row r="64" spans="1:17" ht="15" customHeight="1" x14ac:dyDescent="0.25">
      <c r="A64" s="85"/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</row>
    <row r="65" spans="1:17" ht="15" customHeight="1" x14ac:dyDescent="0.25">
      <c r="A65" s="85"/>
      <c r="B65" s="86"/>
      <c r="C65" s="86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</row>
    <row r="66" spans="1:17" ht="15" customHeight="1" x14ac:dyDescent="0.25">
      <c r="A66" s="85"/>
      <c r="B66" s="86"/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</row>
    <row r="67" spans="1:17" ht="15" customHeight="1" x14ac:dyDescent="0.25">
      <c r="A67" s="85"/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</row>
    <row r="68" spans="1:17" ht="15" customHeight="1" x14ac:dyDescent="0.25">
      <c r="A68" s="85"/>
      <c r="B68" s="86"/>
      <c r="C68" s="86"/>
      <c r="D68" s="86"/>
      <c r="E68" s="86"/>
      <c r="F68" s="86"/>
      <c r="G68" s="86"/>
      <c r="H68" s="86"/>
      <c r="I68" s="86"/>
      <c r="J68" s="86"/>
      <c r="K68" s="86"/>
      <c r="L68" s="86"/>
      <c r="M68" s="86"/>
      <c r="N68" s="86"/>
      <c r="O68" s="86"/>
      <c r="P68" s="86"/>
      <c r="Q68" s="86"/>
    </row>
    <row r="69" spans="1:17" ht="15" customHeight="1" x14ac:dyDescent="0.25">
      <c r="A69" s="85"/>
      <c r="B69" s="86"/>
      <c r="C69" s="86"/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O69" s="86"/>
      <c r="P69" s="86"/>
      <c r="Q69" s="86"/>
    </row>
    <row r="70" spans="1:17" ht="15" customHeight="1" x14ac:dyDescent="0.25">
      <c r="A70" s="85"/>
      <c r="B70" s="86"/>
      <c r="C70" s="86"/>
      <c r="D70" s="86"/>
      <c r="E70" s="86"/>
      <c r="F70" s="86"/>
      <c r="G70" s="86"/>
      <c r="H70" s="86"/>
      <c r="I70" s="86"/>
      <c r="J70" s="86"/>
      <c r="K70" s="86"/>
      <c r="L70" s="86"/>
      <c r="M70" s="86"/>
      <c r="N70" s="86"/>
      <c r="O70" s="86"/>
      <c r="P70" s="86"/>
      <c r="Q70" s="86"/>
    </row>
    <row r="71" spans="1:17" ht="15" customHeight="1" x14ac:dyDescent="0.25">
      <c r="A71" s="85"/>
      <c r="B71" s="86"/>
      <c r="C71" s="86"/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6"/>
      <c r="Q71" s="86"/>
    </row>
    <row r="72" spans="1:17" ht="15" customHeight="1" x14ac:dyDescent="0.25">
      <c r="A72" s="85"/>
      <c r="B72" s="86"/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6"/>
      <c r="N72" s="86"/>
      <c r="O72" s="86"/>
      <c r="P72" s="86"/>
      <c r="Q72" s="86"/>
    </row>
  </sheetData>
  <mergeCells count="13">
    <mergeCell ref="K34:Q35"/>
    <mergeCell ref="A1:Q3"/>
    <mergeCell ref="A30:A35"/>
    <mergeCell ref="A36:A41"/>
    <mergeCell ref="K4:Q4"/>
    <mergeCell ref="A4:B5"/>
    <mergeCell ref="C4:F4"/>
    <mergeCell ref="G4:J4"/>
    <mergeCell ref="A42:A47"/>
    <mergeCell ref="A6:A11"/>
    <mergeCell ref="A12:A17"/>
    <mergeCell ref="A18:A23"/>
    <mergeCell ref="A24:A29"/>
  </mergeCells>
  <phoneticPr fontId="42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108"/>
  <sheetViews>
    <sheetView topLeftCell="A54" zoomScale="80" zoomScaleNormal="80" zoomScaleSheetLayoutView="80" zoomScalePageLayoutView="60" workbookViewId="0">
      <selection activeCell="D90" sqref="D90"/>
    </sheetView>
  </sheetViews>
  <sheetFormatPr defaultRowHeight="15" x14ac:dyDescent="0.25"/>
  <cols>
    <col min="1" max="1" width="25.42578125" customWidth="1"/>
    <col min="18" max="18" width="13.42578125" customWidth="1"/>
    <col min="19" max="20" width="11" bestFit="1" customWidth="1"/>
    <col min="21" max="21" width="10.7109375" customWidth="1"/>
    <col min="24" max="24" width="12.140625" customWidth="1"/>
  </cols>
  <sheetData>
    <row r="1" spans="1:44" ht="9.9499999999999993" customHeight="1" x14ac:dyDescent="0.25">
      <c r="A1" s="272" t="s">
        <v>109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</row>
    <row r="2" spans="1:44" ht="9.9499999999999993" customHeight="1" x14ac:dyDescent="0.25">
      <c r="A2" s="272"/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</row>
    <row r="3" spans="1:44" ht="9.9499999999999993" customHeight="1" thickBot="1" x14ac:dyDescent="0.3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</row>
    <row r="4" spans="1:44" x14ac:dyDescent="0.25">
      <c r="A4" s="281" t="s">
        <v>95</v>
      </c>
      <c r="B4" s="274" t="s">
        <v>100</v>
      </c>
      <c r="C4" s="274"/>
      <c r="D4" s="274"/>
      <c r="E4" s="275" t="s">
        <v>96</v>
      </c>
      <c r="F4" s="274"/>
      <c r="G4" s="276"/>
      <c r="H4" s="274" t="s">
        <v>9</v>
      </c>
      <c r="I4" s="274"/>
      <c r="J4" s="274"/>
      <c r="K4" s="277" t="s">
        <v>101</v>
      </c>
      <c r="L4" s="278"/>
      <c r="M4" s="274" t="s">
        <v>102</v>
      </c>
      <c r="N4" s="274"/>
      <c r="O4" s="279" t="s">
        <v>97</v>
      </c>
      <c r="P4" s="280"/>
      <c r="Q4" s="100"/>
      <c r="R4" s="100"/>
      <c r="S4" s="100"/>
      <c r="T4" s="100"/>
      <c r="U4" s="100"/>
      <c r="V4" s="100"/>
      <c r="W4" s="107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</row>
    <row r="5" spans="1:44" ht="30.75" thickBot="1" x14ac:dyDescent="0.3">
      <c r="A5" s="282"/>
      <c r="B5" s="17" t="s">
        <v>15</v>
      </c>
      <c r="C5" s="18" t="s">
        <v>16</v>
      </c>
      <c r="D5" s="126" t="s">
        <v>17</v>
      </c>
      <c r="E5" s="19" t="s">
        <v>15</v>
      </c>
      <c r="F5" s="18" t="s">
        <v>16</v>
      </c>
      <c r="G5" s="20" t="s">
        <v>17</v>
      </c>
      <c r="H5" s="17" t="s">
        <v>15</v>
      </c>
      <c r="I5" s="18" t="s">
        <v>16</v>
      </c>
      <c r="J5" s="126" t="s">
        <v>17</v>
      </c>
      <c r="K5" s="19" t="s">
        <v>15</v>
      </c>
      <c r="L5" s="21" t="s">
        <v>16</v>
      </c>
      <c r="M5" s="17" t="s">
        <v>15</v>
      </c>
      <c r="N5" s="120" t="s">
        <v>16</v>
      </c>
      <c r="O5" s="19" t="s">
        <v>15</v>
      </c>
      <c r="P5" s="21" t="s">
        <v>16</v>
      </c>
      <c r="Q5" t="str">
        <f t="shared" ref="Q5:Q14" si="0">A6</f>
        <v>Njemačka</v>
      </c>
      <c r="R5" s="101">
        <f>D6</f>
        <v>27.637592193179589</v>
      </c>
      <c r="W5" s="102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</row>
    <row r="6" spans="1:44" x14ac:dyDescent="0.25">
      <c r="A6" s="180" t="s">
        <v>22</v>
      </c>
      <c r="B6" s="122">
        <v>22857</v>
      </c>
      <c r="C6" s="123">
        <v>183240</v>
      </c>
      <c r="D6" s="127">
        <f t="shared" ref="D6:D37" si="1">IF($C$83&lt;&gt;0,C6/$C$83*100,0)</f>
        <v>27.637592193179589</v>
      </c>
      <c r="E6" s="124">
        <v>24269</v>
      </c>
      <c r="F6" s="123">
        <v>192566</v>
      </c>
      <c r="G6" s="125">
        <f t="shared" ref="G6:G37" si="2">IF($F$83&lt;&gt;0,F6/$F$83*100,0)</f>
        <v>29.839973098992917</v>
      </c>
      <c r="H6" s="122">
        <v>24774</v>
      </c>
      <c r="I6" s="123">
        <v>193364</v>
      </c>
      <c r="J6" s="127">
        <f t="shared" ref="J6:J37" si="3">IF($I$83&lt;&gt;0,I6/$I$83*100,0)</f>
        <v>28.788884885552555</v>
      </c>
      <c r="K6" s="132">
        <f t="shared" ref="K6:K37" si="4">IF(OR(B6&lt;&gt;0)*(E6&lt;&gt;0),B6/E6*100," ")</f>
        <v>94.181878116115215</v>
      </c>
      <c r="L6" s="133">
        <f t="shared" ref="L6:L37" si="5">IF(OR(C6&lt;&gt;0)*(F6&lt;&gt;0),C6/F6*100," ")</f>
        <v>95.156985137563225</v>
      </c>
      <c r="M6" s="189">
        <f t="shared" ref="M6:M37" si="6">IF(OR(B6&lt;&gt;0)*(H6&lt;&gt;0),B6/H6*100," ")</f>
        <v>92.262048922257208</v>
      </c>
      <c r="N6" s="190">
        <f t="shared" ref="N6:N37" si="7">IF(OR(C6&lt;&gt;0)*(I6&lt;&gt;0),C6/I6*100," ")</f>
        <v>94.764278769574489</v>
      </c>
      <c r="O6" s="131">
        <f>IF(OR(E6&lt;&gt;0)*(H6&lt;&gt;0),E6/H6*100," ")</f>
        <v>97.961572616452727</v>
      </c>
      <c r="P6" s="133">
        <f>IF(OR(F6&lt;&gt;0)*(I6&lt;&gt;0),F6/I6*100," ")</f>
        <v>99.587306840983842</v>
      </c>
      <c r="Q6" t="str">
        <f t="shared" si="0"/>
        <v>Austrija</v>
      </c>
      <c r="R6" s="101">
        <f t="shared" ref="R6:R14" si="8">D7</f>
        <v>12.830877362332394</v>
      </c>
      <c r="W6" s="102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</row>
    <row r="7" spans="1:44" x14ac:dyDescent="0.25">
      <c r="A7" s="178" t="s">
        <v>28</v>
      </c>
      <c r="B7" s="108">
        <v>16130</v>
      </c>
      <c r="C7" s="109">
        <v>85070</v>
      </c>
      <c r="D7" s="128">
        <f t="shared" si="1"/>
        <v>12.830877362332394</v>
      </c>
      <c r="E7" s="112">
        <v>15470</v>
      </c>
      <c r="F7" s="109">
        <v>81305</v>
      </c>
      <c r="G7" s="39">
        <f t="shared" si="2"/>
        <v>12.598999889978598</v>
      </c>
      <c r="H7" s="108">
        <v>14710</v>
      </c>
      <c r="I7" s="109">
        <v>77897</v>
      </c>
      <c r="J7" s="127">
        <f t="shared" si="3"/>
        <v>11.597648817411137</v>
      </c>
      <c r="K7" s="132">
        <f t="shared" si="4"/>
        <v>104.26632191338075</v>
      </c>
      <c r="L7" s="133">
        <f t="shared" si="5"/>
        <v>104.6307115183568</v>
      </c>
      <c r="M7" s="40">
        <f t="shared" si="6"/>
        <v>109.6532970768185</v>
      </c>
      <c r="N7" s="41">
        <f t="shared" si="7"/>
        <v>109.20831354224167</v>
      </c>
      <c r="O7" s="131">
        <f t="shared" ref="O7:O38" si="9">IF(OR(E7&lt;&gt;0)*(H7&lt;&gt;0),E7/H7*100," ")</f>
        <v>105.16655336505778</v>
      </c>
      <c r="P7" s="133">
        <f t="shared" ref="P7:P70" si="10">IF(OR(F7&lt;&gt;0)*(I7&lt;&gt;0),F7/I7*100," ")</f>
        <v>104.37500802341553</v>
      </c>
      <c r="Q7" t="str">
        <f t="shared" si="0"/>
        <v>Mađarska</v>
      </c>
      <c r="R7" s="101">
        <f t="shared" si="8"/>
        <v>9.213134040210555</v>
      </c>
      <c r="W7" s="102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</row>
    <row r="8" spans="1:44" x14ac:dyDescent="0.25">
      <c r="A8" s="178" t="s">
        <v>44</v>
      </c>
      <c r="B8" s="108">
        <v>11994</v>
      </c>
      <c r="C8" s="109">
        <v>61084</v>
      </c>
      <c r="D8" s="128">
        <f t="shared" si="1"/>
        <v>9.213134040210555</v>
      </c>
      <c r="E8" s="112">
        <v>10187</v>
      </c>
      <c r="F8" s="109">
        <v>51342</v>
      </c>
      <c r="G8" s="39">
        <f t="shared" si="2"/>
        <v>7.955941852915335</v>
      </c>
      <c r="H8" s="108">
        <v>9193</v>
      </c>
      <c r="I8" s="109">
        <v>46818</v>
      </c>
      <c r="J8" s="127">
        <f t="shared" si="3"/>
        <v>6.9704702662946536</v>
      </c>
      <c r="K8" s="132">
        <f t="shared" si="4"/>
        <v>117.73829390399528</v>
      </c>
      <c r="L8" s="133">
        <f t="shared" si="5"/>
        <v>118.97471855401037</v>
      </c>
      <c r="M8" s="40">
        <f t="shared" si="6"/>
        <v>130.46883498313935</v>
      </c>
      <c r="N8" s="41">
        <f t="shared" si="7"/>
        <v>130.4711862958691</v>
      </c>
      <c r="O8" s="131">
        <f t="shared" si="9"/>
        <v>110.81257478516262</v>
      </c>
      <c r="P8" s="133">
        <f t="shared" si="10"/>
        <v>109.66295014737921</v>
      </c>
      <c r="Q8" t="str">
        <f t="shared" si="0"/>
        <v>Slovenija</v>
      </c>
      <c r="R8" s="101">
        <f t="shared" si="8"/>
        <v>8.5013800696822077</v>
      </c>
      <c r="W8" s="102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</row>
    <row r="9" spans="1:44" x14ac:dyDescent="0.25">
      <c r="A9" s="178" t="s">
        <v>20</v>
      </c>
      <c r="B9" s="108">
        <v>11567</v>
      </c>
      <c r="C9" s="109">
        <v>56365</v>
      </c>
      <c r="D9" s="128">
        <f t="shared" si="1"/>
        <v>8.5013800696822077</v>
      </c>
      <c r="E9" s="112">
        <v>10409</v>
      </c>
      <c r="F9" s="109">
        <v>50698</v>
      </c>
      <c r="G9" s="39">
        <f t="shared" si="2"/>
        <v>7.8561477943808509</v>
      </c>
      <c r="H9" s="108">
        <v>12326</v>
      </c>
      <c r="I9" s="109">
        <v>61533</v>
      </c>
      <c r="J9" s="127">
        <f t="shared" si="3"/>
        <v>9.1613043465314412</v>
      </c>
      <c r="K9" s="132">
        <f t="shared" si="4"/>
        <v>111.1249879911615</v>
      </c>
      <c r="L9" s="133">
        <f t="shared" si="5"/>
        <v>111.17795573789893</v>
      </c>
      <c r="M9" s="40">
        <f t="shared" si="6"/>
        <v>93.842284601655038</v>
      </c>
      <c r="N9" s="41">
        <f t="shared" si="7"/>
        <v>91.601254611346761</v>
      </c>
      <c r="O9" s="131">
        <f t="shared" si="9"/>
        <v>84.447509329871821</v>
      </c>
      <c r="P9" s="133">
        <f t="shared" si="10"/>
        <v>82.391562251149793</v>
      </c>
      <c r="Q9" t="str">
        <f t="shared" si="0"/>
        <v>Hrvatska</v>
      </c>
      <c r="R9" s="101">
        <f t="shared" si="8"/>
        <v>7.8377400039215086</v>
      </c>
      <c r="W9" s="102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</row>
    <row r="10" spans="1:44" x14ac:dyDescent="0.25">
      <c r="A10" s="178" t="s">
        <v>81</v>
      </c>
      <c r="B10" s="108">
        <v>11713</v>
      </c>
      <c r="C10" s="109">
        <v>51965</v>
      </c>
      <c r="D10" s="128">
        <f t="shared" si="1"/>
        <v>7.8377400039215086</v>
      </c>
      <c r="E10" s="112">
        <v>9706</v>
      </c>
      <c r="F10" s="109">
        <v>47231</v>
      </c>
      <c r="G10" s="39">
        <f t="shared" si="2"/>
        <v>7.3189024513077818</v>
      </c>
      <c r="H10" s="108">
        <v>11049</v>
      </c>
      <c r="I10" s="109">
        <v>58435</v>
      </c>
      <c r="J10" s="127">
        <f t="shared" si="3"/>
        <v>8.7000604470701042</v>
      </c>
      <c r="K10" s="132">
        <f t="shared" si="4"/>
        <v>120.6779311765918</v>
      </c>
      <c r="L10" s="133">
        <f t="shared" si="5"/>
        <v>110.0230780631365</v>
      </c>
      <c r="M10" s="40">
        <f t="shared" si="6"/>
        <v>106.00959362838267</v>
      </c>
      <c r="N10" s="41">
        <f t="shared" si="7"/>
        <v>88.927868571917514</v>
      </c>
      <c r="O10" s="131">
        <f t="shared" si="9"/>
        <v>87.845053851027245</v>
      </c>
      <c r="P10" s="133">
        <f t="shared" si="10"/>
        <v>80.826559425002145</v>
      </c>
      <c r="Q10" t="str">
        <f t="shared" si="0"/>
        <v>Italija</v>
      </c>
      <c r="R10" s="101">
        <f t="shared" si="8"/>
        <v>6.2323343539313134</v>
      </c>
      <c r="W10" s="102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</row>
    <row r="11" spans="1:44" x14ac:dyDescent="0.25">
      <c r="A11" s="179" t="s">
        <v>40</v>
      </c>
      <c r="B11" s="116">
        <v>7355</v>
      </c>
      <c r="C11" s="117">
        <v>41321</v>
      </c>
      <c r="D11" s="129">
        <f t="shared" si="1"/>
        <v>6.2323343539313134</v>
      </c>
      <c r="E11" s="118">
        <v>8335</v>
      </c>
      <c r="F11" s="117">
        <v>48363</v>
      </c>
      <c r="G11" s="119">
        <f t="shared" si="2"/>
        <v>7.4943168523342356</v>
      </c>
      <c r="H11" s="116">
        <v>12117</v>
      </c>
      <c r="I11" s="110">
        <v>71485</v>
      </c>
      <c r="J11" s="152">
        <f t="shared" si="3"/>
        <v>10.643001986118019</v>
      </c>
      <c r="K11" s="195">
        <f t="shared" si="4"/>
        <v>88.242351529694062</v>
      </c>
      <c r="L11" s="196">
        <f t="shared" si="5"/>
        <v>85.439282095817049</v>
      </c>
      <c r="M11" s="197">
        <f t="shared" si="6"/>
        <v>60.699843195510439</v>
      </c>
      <c r="N11" s="214">
        <f t="shared" si="7"/>
        <v>57.803735049311044</v>
      </c>
      <c r="O11" s="215">
        <f t="shared" si="9"/>
        <v>68.787653709664113</v>
      </c>
      <c r="P11" s="196">
        <f t="shared" si="10"/>
        <v>67.654752745331194</v>
      </c>
      <c r="Q11" t="str">
        <f t="shared" si="0"/>
        <v>Slovačka</v>
      </c>
      <c r="R11" s="101">
        <f t="shared" si="8"/>
        <v>5.314701135729476</v>
      </c>
      <c r="W11" s="102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</row>
    <row r="12" spans="1:44" x14ac:dyDescent="0.25">
      <c r="A12" s="179" t="s">
        <v>51</v>
      </c>
      <c r="B12" s="116">
        <v>5505</v>
      </c>
      <c r="C12" s="117">
        <v>35237</v>
      </c>
      <c r="D12" s="129">
        <f t="shared" si="1"/>
        <v>5.314701135729476</v>
      </c>
      <c r="E12" s="118">
        <v>5233</v>
      </c>
      <c r="F12" s="117">
        <v>33816</v>
      </c>
      <c r="G12" s="119">
        <f t="shared" si="2"/>
        <v>5.2401178313697354</v>
      </c>
      <c r="H12" s="116">
        <v>4429</v>
      </c>
      <c r="I12" s="110">
        <v>28206</v>
      </c>
      <c r="J12" s="152">
        <f t="shared" si="3"/>
        <v>4.1994336437076978</v>
      </c>
      <c r="K12" s="195">
        <f t="shared" si="4"/>
        <v>105.19778329829926</v>
      </c>
      <c r="L12" s="196">
        <f t="shared" si="5"/>
        <v>104.20215282706411</v>
      </c>
      <c r="M12" s="197">
        <f t="shared" si="6"/>
        <v>124.2944231203432</v>
      </c>
      <c r="N12" s="214">
        <f t="shared" si="7"/>
        <v>124.92732042827768</v>
      </c>
      <c r="O12" s="215">
        <f t="shared" si="9"/>
        <v>118.15308195981034</v>
      </c>
      <c r="P12" s="196">
        <f t="shared" si="10"/>
        <v>119.88938523718357</v>
      </c>
      <c r="Q12" t="str">
        <f t="shared" si="0"/>
        <v>Poljska</v>
      </c>
      <c r="R12" s="101">
        <f t="shared" si="8"/>
        <v>5.1944917874541865</v>
      </c>
      <c r="W12" s="102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</row>
    <row r="13" spans="1:44" x14ac:dyDescent="0.25">
      <c r="A13" s="179" t="s">
        <v>26</v>
      </c>
      <c r="B13" s="116">
        <v>5159</v>
      </c>
      <c r="C13" s="117">
        <v>34440</v>
      </c>
      <c r="D13" s="129">
        <f t="shared" si="1"/>
        <v>5.1944917874541865</v>
      </c>
      <c r="E13" s="118">
        <v>4068</v>
      </c>
      <c r="F13" s="117">
        <v>27022</v>
      </c>
      <c r="G13" s="119">
        <f t="shared" si="2"/>
        <v>4.1873215057745741</v>
      </c>
      <c r="H13" s="116">
        <v>3572</v>
      </c>
      <c r="I13" s="110">
        <v>23975</v>
      </c>
      <c r="J13" s="152">
        <f t="shared" si="3"/>
        <v>3.5695037087106316</v>
      </c>
      <c r="K13" s="195">
        <f t="shared" si="4"/>
        <v>126.81907571288103</v>
      </c>
      <c r="L13" s="196">
        <f t="shared" si="5"/>
        <v>127.45170601731921</v>
      </c>
      <c r="M13" s="197">
        <f t="shared" si="6"/>
        <v>144.42889137737961</v>
      </c>
      <c r="N13" s="214">
        <f t="shared" si="7"/>
        <v>143.64963503649633</v>
      </c>
      <c r="O13" s="215">
        <f t="shared" si="9"/>
        <v>113.88577827547593</v>
      </c>
      <c r="P13" s="196">
        <f t="shared" si="10"/>
        <v>112.70907194994786</v>
      </c>
      <c r="Q13" t="str">
        <f t="shared" si="0"/>
        <v>Češka</v>
      </c>
      <c r="R13" s="101">
        <f t="shared" si="8"/>
        <v>4.1824406871691231</v>
      </c>
      <c r="W13" s="102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</row>
    <row r="14" spans="1:44" x14ac:dyDescent="0.25">
      <c r="A14" s="179" t="s">
        <v>34</v>
      </c>
      <c r="B14" s="116">
        <v>4322</v>
      </c>
      <c r="C14" s="117">
        <v>27730</v>
      </c>
      <c r="D14" s="129">
        <f t="shared" si="1"/>
        <v>4.1824406871691231</v>
      </c>
      <c r="E14" s="118">
        <v>4771</v>
      </c>
      <c r="F14" s="117">
        <v>31069</v>
      </c>
      <c r="G14" s="119">
        <f t="shared" si="2"/>
        <v>4.8144434854159659</v>
      </c>
      <c r="H14" s="116">
        <v>3727</v>
      </c>
      <c r="I14" s="110">
        <v>24082</v>
      </c>
      <c r="J14" s="152">
        <f t="shared" si="3"/>
        <v>3.5854343404867333</v>
      </c>
      <c r="K14" s="195">
        <f t="shared" si="4"/>
        <v>90.588975057639914</v>
      </c>
      <c r="L14" s="196">
        <f t="shared" si="5"/>
        <v>89.252953104380566</v>
      </c>
      <c r="M14" s="197">
        <f t="shared" si="6"/>
        <v>115.96458277434934</v>
      </c>
      <c r="N14" s="214">
        <f t="shared" si="7"/>
        <v>115.14824350137032</v>
      </c>
      <c r="O14" s="215">
        <f t="shared" si="9"/>
        <v>128.01180574188356</v>
      </c>
      <c r="P14" s="196">
        <f t="shared" si="10"/>
        <v>129.01337098247654</v>
      </c>
      <c r="Q14" t="str">
        <f t="shared" si="0"/>
        <v>Ukrajina</v>
      </c>
      <c r="R14" s="101">
        <f t="shared" si="8"/>
        <v>1.5494487262635555</v>
      </c>
      <c r="W14" s="102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</row>
    <row r="15" spans="1:44" ht="15.75" thickBot="1" x14ac:dyDescent="0.3">
      <c r="A15" s="179" t="s">
        <v>87</v>
      </c>
      <c r="B15" s="116">
        <v>1612</v>
      </c>
      <c r="C15" s="117">
        <v>10273</v>
      </c>
      <c r="D15" s="129">
        <f t="shared" si="1"/>
        <v>1.5494487262635555</v>
      </c>
      <c r="E15" s="118">
        <v>1469</v>
      </c>
      <c r="F15" s="117">
        <v>10331</v>
      </c>
      <c r="G15" s="119">
        <f t="shared" si="2"/>
        <v>1.600888848943717</v>
      </c>
      <c r="H15" s="116">
        <v>995</v>
      </c>
      <c r="I15" s="110">
        <v>6743</v>
      </c>
      <c r="J15" s="152">
        <f t="shared" si="3"/>
        <v>1.0039275707126503</v>
      </c>
      <c r="K15" s="195">
        <f t="shared" si="4"/>
        <v>109.73451327433628</v>
      </c>
      <c r="L15" s="196">
        <f t="shared" si="5"/>
        <v>99.438582905817441</v>
      </c>
      <c r="M15" s="197">
        <f t="shared" si="6"/>
        <v>162.01005025125627</v>
      </c>
      <c r="N15" s="214">
        <f t="shared" si="7"/>
        <v>152.35058579267388</v>
      </c>
      <c r="O15" s="215">
        <f t="shared" si="9"/>
        <v>147.63819095477388</v>
      </c>
      <c r="P15" s="196">
        <f t="shared" si="10"/>
        <v>153.21073706065548</v>
      </c>
      <c r="Q15" s="103"/>
      <c r="R15" s="105"/>
      <c r="S15" s="103"/>
      <c r="T15" s="103"/>
      <c r="U15" s="103"/>
      <c r="V15" s="103"/>
      <c r="W15" s="104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</row>
    <row r="16" spans="1:44" x14ac:dyDescent="0.25">
      <c r="A16" s="4" t="s">
        <v>52</v>
      </c>
      <c r="B16" s="79">
        <v>1503</v>
      </c>
      <c r="C16" s="5">
        <v>9374</v>
      </c>
      <c r="D16" s="130">
        <f t="shared" si="1"/>
        <v>1.4138549946456314</v>
      </c>
      <c r="E16" s="80">
        <v>895</v>
      </c>
      <c r="F16" s="5">
        <v>6562</v>
      </c>
      <c r="G16" s="94">
        <f t="shared" si="2"/>
        <v>1.016845670967832</v>
      </c>
      <c r="H16" s="79">
        <v>761</v>
      </c>
      <c r="I16" s="5">
        <v>5315</v>
      </c>
      <c r="J16" s="153">
        <f t="shared" si="3"/>
        <v>0.79132063448579792</v>
      </c>
      <c r="K16" s="194">
        <f t="shared" si="4"/>
        <v>167.93296089385476</v>
      </c>
      <c r="L16" s="198">
        <f t="shared" si="5"/>
        <v>142.85278878390736</v>
      </c>
      <c r="M16" s="95">
        <f t="shared" si="6"/>
        <v>197.50328515111696</v>
      </c>
      <c r="N16" s="96">
        <f t="shared" si="7"/>
        <v>176.36876763875824</v>
      </c>
      <c r="O16" s="199">
        <f t="shared" si="9"/>
        <v>117.6084099868594</v>
      </c>
      <c r="P16" s="198">
        <f t="shared" si="10"/>
        <v>123.46190028222013</v>
      </c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</row>
    <row r="17" spans="1:44" x14ac:dyDescent="0.25">
      <c r="A17" s="4" t="s">
        <v>19</v>
      </c>
      <c r="B17" s="79">
        <v>1584</v>
      </c>
      <c r="C17" s="5">
        <v>8883</v>
      </c>
      <c r="D17" s="130">
        <f t="shared" si="1"/>
        <v>1.3397987963982445</v>
      </c>
      <c r="E17" s="80">
        <v>1587</v>
      </c>
      <c r="F17" s="5">
        <v>8534</v>
      </c>
      <c r="G17" s="94">
        <f t="shared" si="2"/>
        <v>1.3224262353001337</v>
      </c>
      <c r="H17" s="79">
        <v>1501</v>
      </c>
      <c r="I17" s="5">
        <v>7604</v>
      </c>
      <c r="J17" s="153">
        <f t="shared" si="3"/>
        <v>1.1321170469670758</v>
      </c>
      <c r="K17" s="194">
        <f t="shared" si="4"/>
        <v>99.810964083175804</v>
      </c>
      <c r="L17" s="198">
        <f t="shared" si="5"/>
        <v>104.08952425591751</v>
      </c>
      <c r="M17" s="95">
        <f t="shared" si="6"/>
        <v>105.52964690206529</v>
      </c>
      <c r="N17" s="96">
        <f t="shared" si="7"/>
        <v>116.82009468700684</v>
      </c>
      <c r="O17" s="199">
        <f t="shared" si="9"/>
        <v>105.72951365756163</v>
      </c>
      <c r="P17" s="198">
        <f t="shared" si="10"/>
        <v>112.2304050499737</v>
      </c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</row>
    <row r="18" spans="1:44" x14ac:dyDescent="0.25">
      <c r="A18" s="4" t="s">
        <v>47</v>
      </c>
      <c r="B18" s="79">
        <v>1526</v>
      </c>
      <c r="C18" s="5">
        <v>8498</v>
      </c>
      <c r="D18" s="130">
        <f t="shared" si="1"/>
        <v>1.2817302906441834</v>
      </c>
      <c r="E18" s="80">
        <v>1479</v>
      </c>
      <c r="F18" s="5">
        <v>7792</v>
      </c>
      <c r="G18" s="94">
        <f t="shared" si="2"/>
        <v>1.2074461243799675</v>
      </c>
      <c r="H18" s="79">
        <v>1202</v>
      </c>
      <c r="I18" s="5">
        <v>6377</v>
      </c>
      <c r="J18" s="153">
        <f t="shared" si="3"/>
        <v>0.94943587697383514</v>
      </c>
      <c r="K18" s="194">
        <f t="shared" si="4"/>
        <v>103.17782285327924</v>
      </c>
      <c r="L18" s="198">
        <f t="shared" si="5"/>
        <v>109.06057494866531</v>
      </c>
      <c r="M18" s="95">
        <f t="shared" si="6"/>
        <v>126.95507487520798</v>
      </c>
      <c r="N18" s="96">
        <f t="shared" si="7"/>
        <v>133.26015367727771</v>
      </c>
      <c r="O18" s="199">
        <f t="shared" si="9"/>
        <v>123.04492512479202</v>
      </c>
      <c r="P18" s="198">
        <f t="shared" si="10"/>
        <v>122.18911713972088</v>
      </c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</row>
    <row r="19" spans="1:44" x14ac:dyDescent="0.25">
      <c r="A19" s="4" t="s">
        <v>49</v>
      </c>
      <c r="B19" s="141">
        <v>987</v>
      </c>
      <c r="C19" s="111">
        <v>5238</v>
      </c>
      <c r="D19" s="130">
        <f t="shared" si="1"/>
        <v>0.79003333283057564</v>
      </c>
      <c r="E19" s="80">
        <v>921</v>
      </c>
      <c r="F19" s="5">
        <v>4745</v>
      </c>
      <c r="G19" s="94">
        <f t="shared" si="2"/>
        <v>0.73528386295982362</v>
      </c>
      <c r="H19" s="79">
        <v>821</v>
      </c>
      <c r="I19" s="5">
        <v>4960</v>
      </c>
      <c r="J19" s="153">
        <f t="shared" si="3"/>
        <v>0.73846666924732973</v>
      </c>
      <c r="K19" s="194">
        <f t="shared" si="4"/>
        <v>107.16612377850163</v>
      </c>
      <c r="L19" s="198">
        <f t="shared" si="5"/>
        <v>110.38988408851422</v>
      </c>
      <c r="M19" s="95">
        <f t="shared" si="6"/>
        <v>120.21924482338611</v>
      </c>
      <c r="N19" s="96">
        <f t="shared" si="7"/>
        <v>105.60483870967742</v>
      </c>
      <c r="O19" s="199">
        <f t="shared" si="9"/>
        <v>112.18026796589524</v>
      </c>
      <c r="P19" s="198">
        <f t="shared" si="10"/>
        <v>95.665322580645167</v>
      </c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</row>
    <row r="20" spans="1:44" x14ac:dyDescent="0.25">
      <c r="A20" s="4" t="s">
        <v>105</v>
      </c>
      <c r="B20" s="141">
        <v>901</v>
      </c>
      <c r="C20" s="111">
        <v>5135</v>
      </c>
      <c r="D20" s="130">
        <f t="shared" si="1"/>
        <v>0.77449812220026848</v>
      </c>
      <c r="E20" s="80">
        <v>769</v>
      </c>
      <c r="F20" s="5">
        <v>5115</v>
      </c>
      <c r="G20" s="94">
        <f t="shared" si="2"/>
        <v>0.79261895870168553</v>
      </c>
      <c r="H20" s="79">
        <v>1079</v>
      </c>
      <c r="I20" s="5">
        <v>8912</v>
      </c>
      <c r="J20" s="153">
        <f t="shared" si="3"/>
        <v>1.3268578540992344</v>
      </c>
      <c r="K20" s="194">
        <f t="shared" si="4"/>
        <v>117.16514954486345</v>
      </c>
      <c r="L20" s="198">
        <f t="shared" si="5"/>
        <v>100.39100684261975</v>
      </c>
      <c r="M20" s="95">
        <f t="shared" si="6"/>
        <v>83.503243744207595</v>
      </c>
      <c r="N20" s="96">
        <f t="shared" si="7"/>
        <v>57.618940754039492</v>
      </c>
      <c r="O20" s="199">
        <f t="shared" si="9"/>
        <v>71.269694161260418</v>
      </c>
      <c r="P20" s="198">
        <f t="shared" si="10"/>
        <v>57.394524236983848</v>
      </c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</row>
    <row r="21" spans="1:44" ht="17.25" customHeight="1" x14ac:dyDescent="0.25">
      <c r="A21" s="4" t="s">
        <v>54</v>
      </c>
      <c r="B21" s="79">
        <v>729</v>
      </c>
      <c r="C21" s="5">
        <v>4387</v>
      </c>
      <c r="D21" s="130">
        <f t="shared" si="1"/>
        <v>0.6616793110209499</v>
      </c>
      <c r="E21" s="80">
        <v>604</v>
      </c>
      <c r="F21" s="5">
        <v>3344</v>
      </c>
      <c r="G21" s="94">
        <f t="shared" si="2"/>
        <v>0.51818529773185462</v>
      </c>
      <c r="H21" s="79">
        <v>973</v>
      </c>
      <c r="I21" s="5">
        <v>5569</v>
      </c>
      <c r="J21" s="153">
        <f t="shared" si="3"/>
        <v>0.82913727440289908</v>
      </c>
      <c r="K21" s="194">
        <f t="shared" si="4"/>
        <v>120.69536423841059</v>
      </c>
      <c r="L21" s="198">
        <f t="shared" si="5"/>
        <v>131.19019138755982</v>
      </c>
      <c r="M21" s="95">
        <f t="shared" si="6"/>
        <v>74.922918807810888</v>
      </c>
      <c r="N21" s="96">
        <f t="shared" si="7"/>
        <v>78.775363620039514</v>
      </c>
      <c r="O21" s="199">
        <f t="shared" si="9"/>
        <v>62.076053442959925</v>
      </c>
      <c r="P21" s="198">
        <f t="shared" si="10"/>
        <v>60.046687017417845</v>
      </c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</row>
    <row r="22" spans="1:44" x14ac:dyDescent="0.25">
      <c r="A22" s="4" t="s">
        <v>29</v>
      </c>
      <c r="B22" s="141">
        <v>749</v>
      </c>
      <c r="C22" s="111">
        <v>4100</v>
      </c>
      <c r="D22" s="130">
        <f t="shared" si="1"/>
        <v>0.61839187945883167</v>
      </c>
      <c r="E22" s="80">
        <v>1024</v>
      </c>
      <c r="F22" s="5">
        <v>5866</v>
      </c>
      <c r="G22" s="94">
        <f t="shared" si="2"/>
        <v>0.90899370708584293</v>
      </c>
      <c r="H22" s="79">
        <v>827</v>
      </c>
      <c r="I22" s="5">
        <v>4946</v>
      </c>
      <c r="J22" s="153">
        <f t="shared" si="3"/>
        <v>0.73638228751961554</v>
      </c>
      <c r="K22" s="194">
        <f t="shared" si="4"/>
        <v>73.14453125</v>
      </c>
      <c r="L22" s="198">
        <f t="shared" si="5"/>
        <v>69.894306171155819</v>
      </c>
      <c r="M22" s="95">
        <f t="shared" si="6"/>
        <v>90.568319226118504</v>
      </c>
      <c r="N22" s="96">
        <f t="shared" si="7"/>
        <v>82.895268904164993</v>
      </c>
      <c r="O22" s="199">
        <f t="shared" si="9"/>
        <v>123.8210399032648</v>
      </c>
      <c r="P22" s="198">
        <f t="shared" si="10"/>
        <v>118.60088960776385</v>
      </c>
      <c r="Q22" s="106"/>
      <c r="R22" s="200"/>
      <c r="S22" s="200"/>
      <c r="T22" s="200"/>
      <c r="U22" s="200"/>
      <c r="V22" s="200"/>
      <c r="W22" s="200"/>
      <c r="X22" s="200"/>
      <c r="Y22" s="200"/>
      <c r="Z22" s="200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</row>
    <row r="23" spans="1:44" x14ac:dyDescent="0.25">
      <c r="A23" s="4" t="s">
        <v>25</v>
      </c>
      <c r="B23" s="141">
        <v>766</v>
      </c>
      <c r="C23" s="111">
        <v>3474</v>
      </c>
      <c r="D23" s="130">
        <f t="shared" si="1"/>
        <v>0.52397399737560513</v>
      </c>
      <c r="E23" s="80">
        <v>817</v>
      </c>
      <c r="F23" s="5">
        <v>3304</v>
      </c>
      <c r="G23" s="94">
        <f t="shared" si="2"/>
        <v>0.5119869090030047</v>
      </c>
      <c r="H23" s="79">
        <v>875</v>
      </c>
      <c r="I23" s="5">
        <v>3898</v>
      </c>
      <c r="J23" s="153">
        <f t="shared" si="3"/>
        <v>0.58035142675929263</v>
      </c>
      <c r="K23" s="194">
        <f t="shared" si="4"/>
        <v>93.757649938800498</v>
      </c>
      <c r="L23" s="198">
        <f t="shared" si="5"/>
        <v>105.14527845036319</v>
      </c>
      <c r="M23" s="95">
        <f t="shared" si="6"/>
        <v>87.542857142857144</v>
      </c>
      <c r="N23" s="96">
        <f t="shared" si="7"/>
        <v>89.122626988199073</v>
      </c>
      <c r="O23" s="199">
        <f t="shared" si="9"/>
        <v>93.371428571428567</v>
      </c>
      <c r="P23" s="198">
        <f t="shared" si="10"/>
        <v>84.761416110826062</v>
      </c>
      <c r="Q23" s="106"/>
      <c r="R23" s="201"/>
      <c r="S23" s="202"/>
      <c r="T23" s="202"/>
      <c r="U23" s="203"/>
      <c r="V23" s="202"/>
      <c r="W23" s="202"/>
      <c r="X23" s="203"/>
      <c r="Y23" s="204"/>
      <c r="Z23" s="204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</row>
    <row r="24" spans="1:44" x14ac:dyDescent="0.25">
      <c r="A24" s="4" t="s">
        <v>104</v>
      </c>
      <c r="B24" s="141">
        <v>179</v>
      </c>
      <c r="C24" s="111">
        <v>3455</v>
      </c>
      <c r="D24" s="130">
        <f t="shared" si="1"/>
        <v>0.52110827890982037</v>
      </c>
      <c r="E24" s="80">
        <v>148</v>
      </c>
      <c r="F24" s="5">
        <v>1979</v>
      </c>
      <c r="G24" s="94">
        <f t="shared" si="2"/>
        <v>0.30666528235985052</v>
      </c>
      <c r="H24" s="79">
        <v>86</v>
      </c>
      <c r="I24" s="5">
        <v>561</v>
      </c>
      <c r="J24" s="153">
        <f t="shared" si="3"/>
        <v>8.3524153517691935E-2</v>
      </c>
      <c r="K24" s="194">
        <f t="shared" si="4"/>
        <v>120.94594594594594</v>
      </c>
      <c r="L24" s="198">
        <f t="shared" si="5"/>
        <v>174.58312278928753</v>
      </c>
      <c r="M24" s="95">
        <f t="shared" si="6"/>
        <v>208.13953488372096</v>
      </c>
      <c r="N24" s="96">
        <f t="shared" si="7"/>
        <v>615.86452762923352</v>
      </c>
      <c r="O24" s="199">
        <f t="shared" si="9"/>
        <v>172.09302325581396</v>
      </c>
      <c r="P24" s="198">
        <f t="shared" si="10"/>
        <v>352.76292335115869</v>
      </c>
      <c r="Q24" s="106"/>
      <c r="R24" s="201"/>
      <c r="S24" s="202"/>
      <c r="T24" s="202"/>
      <c r="U24" s="203"/>
      <c r="V24" s="202"/>
      <c r="W24" s="202"/>
      <c r="X24" s="203"/>
      <c r="Y24" s="204"/>
      <c r="Z24" s="204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</row>
    <row r="25" spans="1:44" x14ac:dyDescent="0.25">
      <c r="A25" s="4" t="s">
        <v>24</v>
      </c>
      <c r="B25" s="141">
        <v>652</v>
      </c>
      <c r="C25" s="111">
        <v>2946</v>
      </c>
      <c r="D25" s="130">
        <f t="shared" si="1"/>
        <v>0.44433718948432149</v>
      </c>
      <c r="E25" s="80">
        <v>524</v>
      </c>
      <c r="F25" s="5">
        <v>2406</v>
      </c>
      <c r="G25" s="94">
        <f t="shared" si="2"/>
        <v>0.37283308204032362</v>
      </c>
      <c r="H25" s="79">
        <v>449</v>
      </c>
      <c r="I25" s="5">
        <v>1790</v>
      </c>
      <c r="J25" s="153">
        <f t="shared" si="3"/>
        <v>0.26650309232917746</v>
      </c>
      <c r="K25" s="194">
        <f t="shared" si="4"/>
        <v>124.42748091603053</v>
      </c>
      <c r="L25" s="198">
        <f t="shared" si="5"/>
        <v>122.44389027431421</v>
      </c>
      <c r="M25" s="95">
        <f t="shared" si="6"/>
        <v>145.21158129175947</v>
      </c>
      <c r="N25" s="96">
        <f t="shared" si="7"/>
        <v>164.5810055865922</v>
      </c>
      <c r="O25" s="199">
        <f t="shared" si="9"/>
        <v>116.70378619153674</v>
      </c>
      <c r="P25" s="198">
        <f t="shared" si="10"/>
        <v>134.41340782122907</v>
      </c>
      <c r="Q25" s="106"/>
      <c r="R25" s="201"/>
      <c r="S25" s="202"/>
      <c r="T25" s="202"/>
      <c r="U25" s="203"/>
      <c r="V25" s="202"/>
      <c r="W25" s="202"/>
      <c r="X25" s="203"/>
      <c r="Y25" s="204"/>
      <c r="Z25" s="204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</row>
    <row r="26" spans="1:44" x14ac:dyDescent="0.25">
      <c r="A26" s="4" t="s">
        <v>86</v>
      </c>
      <c r="B26" s="141">
        <v>492</v>
      </c>
      <c r="C26" s="111">
        <v>2636</v>
      </c>
      <c r="D26" s="130">
        <f t="shared" si="1"/>
        <v>0.39758073030572688</v>
      </c>
      <c r="E26" s="80">
        <v>558</v>
      </c>
      <c r="F26" s="5">
        <v>2903</v>
      </c>
      <c r="G26" s="94">
        <f t="shared" si="2"/>
        <v>0.44984806199628408</v>
      </c>
      <c r="H26" s="79">
        <v>389</v>
      </c>
      <c r="I26" s="5">
        <v>1890</v>
      </c>
      <c r="J26" s="153">
        <f t="shared" si="3"/>
        <v>0.28139153324142202</v>
      </c>
      <c r="K26" s="194">
        <f t="shared" si="4"/>
        <v>88.172043010752688</v>
      </c>
      <c r="L26" s="198">
        <f t="shared" si="5"/>
        <v>90.802617981398555</v>
      </c>
      <c r="M26" s="95">
        <f t="shared" si="6"/>
        <v>126.47814910025707</v>
      </c>
      <c r="N26" s="96">
        <f t="shared" si="7"/>
        <v>139.47089947089947</v>
      </c>
      <c r="O26" s="199">
        <f t="shared" si="9"/>
        <v>143.44473007712082</v>
      </c>
      <c r="P26" s="198">
        <f t="shared" si="10"/>
        <v>153.59788359788359</v>
      </c>
      <c r="Q26" s="106"/>
      <c r="R26" s="201"/>
      <c r="S26" s="202"/>
      <c r="T26" s="202"/>
      <c r="U26" s="203"/>
      <c r="V26" s="202"/>
      <c r="W26" s="202"/>
      <c r="X26" s="203"/>
      <c r="Y26" s="204"/>
      <c r="Z26" s="204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</row>
    <row r="27" spans="1:44" x14ac:dyDescent="0.25">
      <c r="A27" s="4" t="s">
        <v>35</v>
      </c>
      <c r="B27" s="141">
        <v>388</v>
      </c>
      <c r="C27" s="111">
        <v>2377</v>
      </c>
      <c r="D27" s="130">
        <f t="shared" si="1"/>
        <v>0.35851646279844945</v>
      </c>
      <c r="E27" s="80">
        <v>393</v>
      </c>
      <c r="F27" s="5">
        <v>2547</v>
      </c>
      <c r="G27" s="94">
        <f t="shared" si="2"/>
        <v>0.39468240230951968</v>
      </c>
      <c r="H27" s="79">
        <v>388</v>
      </c>
      <c r="I27" s="5">
        <v>2414</v>
      </c>
      <c r="J27" s="153">
        <f t="shared" si="3"/>
        <v>0.35940696362158348</v>
      </c>
      <c r="K27" s="194">
        <f t="shared" si="4"/>
        <v>98.727735368956743</v>
      </c>
      <c r="L27" s="198">
        <f t="shared" si="5"/>
        <v>93.325480957989797</v>
      </c>
      <c r="M27" s="95">
        <f t="shared" si="6"/>
        <v>100</v>
      </c>
      <c r="N27" s="96">
        <f t="shared" si="7"/>
        <v>98.467274233637113</v>
      </c>
      <c r="O27" s="199">
        <f t="shared" si="9"/>
        <v>101.28865979381443</v>
      </c>
      <c r="P27" s="198">
        <f t="shared" si="10"/>
        <v>105.50952775476388</v>
      </c>
      <c r="Q27" s="106"/>
      <c r="R27" s="201"/>
      <c r="S27" s="202"/>
      <c r="T27" s="202"/>
      <c r="U27" s="203"/>
      <c r="V27" s="202"/>
      <c r="W27" s="202"/>
      <c r="X27" s="203"/>
      <c r="Y27" s="204"/>
      <c r="Z27" s="204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</row>
    <row r="28" spans="1:44" x14ac:dyDescent="0.25">
      <c r="A28" s="4" t="s">
        <v>45</v>
      </c>
      <c r="B28" s="79">
        <v>164</v>
      </c>
      <c r="C28" s="5">
        <v>1849</v>
      </c>
      <c r="D28" s="130">
        <f t="shared" si="1"/>
        <v>0.27887965490716582</v>
      </c>
      <c r="E28" s="80">
        <v>106</v>
      </c>
      <c r="F28" s="5">
        <v>1235</v>
      </c>
      <c r="G28" s="94">
        <f t="shared" si="2"/>
        <v>0.19137525200324176</v>
      </c>
      <c r="H28" s="79">
        <v>114</v>
      </c>
      <c r="I28" s="5">
        <v>792</v>
      </c>
      <c r="J28" s="153">
        <f t="shared" si="3"/>
        <v>0.11791645202497686</v>
      </c>
      <c r="K28" s="194">
        <f t="shared" si="4"/>
        <v>154.71698113207549</v>
      </c>
      <c r="L28" s="198">
        <f t="shared" si="5"/>
        <v>149.7165991902834</v>
      </c>
      <c r="M28" s="95">
        <f t="shared" si="6"/>
        <v>143.85964912280701</v>
      </c>
      <c r="N28" s="96">
        <f t="shared" si="7"/>
        <v>233.45959595959599</v>
      </c>
      <c r="O28" s="199">
        <f t="shared" si="9"/>
        <v>92.982456140350877</v>
      </c>
      <c r="P28" s="198">
        <f t="shared" si="10"/>
        <v>155.93434343434342</v>
      </c>
      <c r="Q28" s="106"/>
      <c r="R28" s="201"/>
      <c r="S28" s="202"/>
      <c r="T28" s="202"/>
      <c r="U28" s="203"/>
      <c r="V28" s="202"/>
      <c r="W28" s="202"/>
      <c r="X28" s="203"/>
      <c r="Y28" s="204"/>
      <c r="Z28" s="204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</row>
    <row r="29" spans="1:44" x14ac:dyDescent="0.25">
      <c r="A29" s="4" t="s">
        <v>41</v>
      </c>
      <c r="B29" s="79">
        <v>236</v>
      </c>
      <c r="C29" s="5">
        <v>1410</v>
      </c>
      <c r="D29" s="130">
        <f t="shared" si="1"/>
        <v>0.21266647561876897</v>
      </c>
      <c r="E29" s="80">
        <v>532</v>
      </c>
      <c r="F29" s="5">
        <v>3188</v>
      </c>
      <c r="G29" s="94">
        <f t="shared" si="2"/>
        <v>0.49401158168933984</v>
      </c>
      <c r="H29" s="79">
        <v>418</v>
      </c>
      <c r="I29" s="5">
        <v>3725</v>
      </c>
      <c r="J29" s="153">
        <f t="shared" si="3"/>
        <v>0.55459442398110947</v>
      </c>
      <c r="K29" s="194">
        <f t="shared" si="4"/>
        <v>44.360902255639097</v>
      </c>
      <c r="L29" s="198">
        <f t="shared" si="5"/>
        <v>44.22835633626098</v>
      </c>
      <c r="M29" s="95">
        <f t="shared" si="6"/>
        <v>56.459330143540662</v>
      </c>
      <c r="N29" s="96">
        <f t="shared" si="7"/>
        <v>37.852348993288594</v>
      </c>
      <c r="O29" s="199">
        <f t="shared" si="9"/>
        <v>127.27272727272727</v>
      </c>
      <c r="P29" s="198">
        <f t="shared" si="10"/>
        <v>85.583892617449663</v>
      </c>
      <c r="Q29" s="106"/>
      <c r="R29" s="201"/>
      <c r="S29" s="202"/>
      <c r="T29" s="202"/>
      <c r="U29" s="203"/>
      <c r="V29" s="202"/>
      <c r="W29" s="202"/>
      <c r="X29" s="203"/>
      <c r="Y29" s="204"/>
      <c r="Z29" s="204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</row>
    <row r="30" spans="1:44" x14ac:dyDescent="0.25">
      <c r="A30" s="4" t="s">
        <v>43</v>
      </c>
      <c r="B30" s="79">
        <v>243</v>
      </c>
      <c r="C30" s="5">
        <v>1187</v>
      </c>
      <c r="D30" s="130">
        <f t="shared" si="1"/>
        <v>0.17903199046771542</v>
      </c>
      <c r="E30" s="80">
        <v>224</v>
      </c>
      <c r="F30" s="5">
        <v>1033</v>
      </c>
      <c r="G30" s="94">
        <f t="shared" si="2"/>
        <v>0.16007338892254958</v>
      </c>
      <c r="H30" s="79">
        <v>354</v>
      </c>
      <c r="I30" s="5">
        <v>2030</v>
      </c>
      <c r="J30" s="153">
        <f t="shared" si="3"/>
        <v>0.30223535051856437</v>
      </c>
      <c r="K30" s="194">
        <f t="shared" si="4"/>
        <v>108.48214285714286</v>
      </c>
      <c r="L30" s="198">
        <f t="shared" si="5"/>
        <v>114.9080348499516</v>
      </c>
      <c r="M30" s="95">
        <f t="shared" si="6"/>
        <v>68.644067796610159</v>
      </c>
      <c r="N30" s="96">
        <f t="shared" si="7"/>
        <v>58.472906403940883</v>
      </c>
      <c r="O30" s="199">
        <f t="shared" si="9"/>
        <v>63.276836158192097</v>
      </c>
      <c r="P30" s="198">
        <f t="shared" si="10"/>
        <v>50.886699507389167</v>
      </c>
      <c r="Q30" s="106"/>
      <c r="R30" s="201"/>
      <c r="S30" s="202"/>
      <c r="T30" s="202"/>
      <c r="U30" s="203"/>
      <c r="V30" s="202"/>
      <c r="W30" s="202"/>
      <c r="X30" s="203"/>
      <c r="Y30" s="204"/>
      <c r="Z30" s="204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</row>
    <row r="31" spans="1:44" x14ac:dyDescent="0.25">
      <c r="A31" s="4" t="s">
        <v>50</v>
      </c>
      <c r="B31" s="79">
        <v>186</v>
      </c>
      <c r="C31" s="5">
        <v>1151</v>
      </c>
      <c r="D31" s="130">
        <f t="shared" si="1"/>
        <v>0.17360220811149155</v>
      </c>
      <c r="E31" s="80">
        <v>175</v>
      </c>
      <c r="F31" s="5">
        <v>1093</v>
      </c>
      <c r="G31" s="94">
        <f t="shared" si="2"/>
        <v>0.16937097201582449</v>
      </c>
      <c r="H31" s="79">
        <v>965</v>
      </c>
      <c r="I31" s="5">
        <v>7541</v>
      </c>
      <c r="J31" s="153">
        <f t="shared" si="3"/>
        <v>1.1227373291923617</v>
      </c>
      <c r="K31" s="194">
        <f t="shared" si="4"/>
        <v>106.28571428571429</v>
      </c>
      <c r="L31" s="198">
        <f t="shared" si="5"/>
        <v>105.30649588289111</v>
      </c>
      <c r="M31" s="95">
        <f t="shared" si="6"/>
        <v>19.274611398963732</v>
      </c>
      <c r="N31" s="96">
        <f t="shared" si="7"/>
        <v>15.263227688635459</v>
      </c>
      <c r="O31" s="199">
        <f t="shared" si="9"/>
        <v>18.134715025906736</v>
      </c>
      <c r="P31" s="198">
        <f t="shared" si="10"/>
        <v>14.494098925871901</v>
      </c>
      <c r="Q31" s="106"/>
      <c r="R31" s="201"/>
      <c r="S31" s="202"/>
      <c r="T31" s="202"/>
      <c r="U31" s="203"/>
      <c r="V31" s="202"/>
      <c r="W31" s="202"/>
      <c r="X31" s="203"/>
      <c r="Y31" s="204"/>
      <c r="Z31" s="204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</row>
    <row r="32" spans="1:44" x14ac:dyDescent="0.25">
      <c r="A32" s="4" t="s">
        <v>103</v>
      </c>
      <c r="B32" s="79">
        <v>78</v>
      </c>
      <c r="C32" s="5">
        <v>1096</v>
      </c>
      <c r="D32" s="130">
        <f t="shared" si="1"/>
        <v>0.16530670728948282</v>
      </c>
      <c r="E32" s="80">
        <v>74</v>
      </c>
      <c r="F32" s="5">
        <v>350</v>
      </c>
      <c r="G32" s="94">
        <f t="shared" si="2"/>
        <v>5.4235901377436932E-2</v>
      </c>
      <c r="H32" s="79">
        <v>85</v>
      </c>
      <c r="I32" s="5">
        <v>377</v>
      </c>
      <c r="J32" s="153">
        <f t="shared" si="3"/>
        <v>5.6129422239161959E-2</v>
      </c>
      <c r="K32" s="194">
        <f t="shared" si="4"/>
        <v>105.40540540540539</v>
      </c>
      <c r="L32" s="198">
        <f t="shared" si="5"/>
        <v>313.14285714285711</v>
      </c>
      <c r="M32" s="95">
        <f t="shared" si="6"/>
        <v>91.764705882352942</v>
      </c>
      <c r="N32" s="96">
        <f t="shared" si="7"/>
        <v>290.71618037135283</v>
      </c>
      <c r="O32" s="199">
        <f t="shared" si="9"/>
        <v>87.058823529411768</v>
      </c>
      <c r="P32" s="198">
        <f t="shared" si="10"/>
        <v>92.838196286472154</v>
      </c>
      <c r="Q32" s="106"/>
      <c r="R32" s="201"/>
      <c r="S32" s="202"/>
      <c r="T32" s="202"/>
      <c r="U32" s="203"/>
      <c r="V32" s="202"/>
      <c r="W32" s="202"/>
      <c r="X32" s="203"/>
      <c r="Y32" s="204"/>
      <c r="Z32" s="204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</row>
    <row r="33" spans="1:44" x14ac:dyDescent="0.25">
      <c r="A33" s="4" t="s">
        <v>58</v>
      </c>
      <c r="B33" s="79">
        <v>182</v>
      </c>
      <c r="C33" s="5">
        <v>920</v>
      </c>
      <c r="D33" s="130">
        <f t="shared" si="1"/>
        <v>0.13876110465905492</v>
      </c>
      <c r="E33" s="80">
        <v>168</v>
      </c>
      <c r="F33" s="5">
        <v>705</v>
      </c>
      <c r="G33" s="94">
        <f t="shared" si="2"/>
        <v>0.1092466013459801</v>
      </c>
      <c r="H33" s="79">
        <v>191</v>
      </c>
      <c r="I33" s="5">
        <v>665</v>
      </c>
      <c r="J33" s="153">
        <f t="shared" si="3"/>
        <v>9.9008132066426252E-2</v>
      </c>
      <c r="K33" s="194">
        <f t="shared" si="4"/>
        <v>108.33333333333333</v>
      </c>
      <c r="L33" s="198">
        <f t="shared" si="5"/>
        <v>130.49645390070924</v>
      </c>
      <c r="M33" s="95">
        <f t="shared" si="6"/>
        <v>95.287958115183244</v>
      </c>
      <c r="N33" s="96">
        <f t="shared" si="7"/>
        <v>138.34586466165413</v>
      </c>
      <c r="O33" s="199">
        <f t="shared" si="9"/>
        <v>87.958115183246079</v>
      </c>
      <c r="P33" s="198">
        <f t="shared" si="10"/>
        <v>106.01503759398496</v>
      </c>
      <c r="Q33" s="106"/>
      <c r="R33" s="136"/>
      <c r="S33" s="205"/>
      <c r="T33" s="205"/>
      <c r="U33" s="206"/>
      <c r="V33" s="205"/>
      <c r="W33" s="205"/>
      <c r="X33" s="207"/>
      <c r="Y33" s="208"/>
      <c r="Z33" s="208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</row>
    <row r="34" spans="1:44" x14ac:dyDescent="0.25">
      <c r="A34" s="4" t="s">
        <v>27</v>
      </c>
      <c r="B34" s="79">
        <v>37</v>
      </c>
      <c r="C34" s="5">
        <v>849</v>
      </c>
      <c r="D34" s="130">
        <f t="shared" si="1"/>
        <v>0.12805236723428004</v>
      </c>
      <c r="E34" s="80">
        <v>30</v>
      </c>
      <c r="F34" s="5">
        <v>611</v>
      </c>
      <c r="G34" s="94">
        <f t="shared" si="2"/>
        <v>9.4680387833182764E-2</v>
      </c>
      <c r="H34" s="79">
        <v>104</v>
      </c>
      <c r="I34" s="5">
        <v>659</v>
      </c>
      <c r="J34" s="153">
        <f t="shared" si="3"/>
        <v>9.8114825611691589E-2</v>
      </c>
      <c r="K34" s="194">
        <f t="shared" si="4"/>
        <v>123.33333333333334</v>
      </c>
      <c r="L34" s="198">
        <f t="shared" si="5"/>
        <v>138.95253682487726</v>
      </c>
      <c r="M34" s="95">
        <f t="shared" si="6"/>
        <v>35.57692307692308</v>
      </c>
      <c r="N34" s="96">
        <f t="shared" si="7"/>
        <v>128.83156297420334</v>
      </c>
      <c r="O34" s="199">
        <f t="shared" si="9"/>
        <v>28.846153846153843</v>
      </c>
      <c r="P34" s="198">
        <f t="shared" si="10"/>
        <v>92.716236722306519</v>
      </c>
      <c r="Q34" s="106"/>
      <c r="R34" s="136"/>
      <c r="S34" s="209"/>
      <c r="T34" s="209"/>
      <c r="U34" s="210"/>
      <c r="V34" s="209"/>
      <c r="W34" s="209"/>
      <c r="X34" s="211"/>
      <c r="Y34" s="212"/>
      <c r="Z34" s="212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</row>
    <row r="35" spans="1:44" x14ac:dyDescent="0.25">
      <c r="A35" s="4" t="s">
        <v>53</v>
      </c>
      <c r="B35" s="79">
        <v>214</v>
      </c>
      <c r="C35" s="5">
        <v>640</v>
      </c>
      <c r="D35" s="130">
        <f t="shared" si="1"/>
        <v>9.6529464110646904E-2</v>
      </c>
      <c r="E35" s="80">
        <v>181</v>
      </c>
      <c r="F35" s="5">
        <v>529</v>
      </c>
      <c r="G35" s="94">
        <f t="shared" si="2"/>
        <v>8.1973690939040403E-2</v>
      </c>
      <c r="H35" s="79">
        <v>169</v>
      </c>
      <c r="I35" s="5">
        <v>519</v>
      </c>
      <c r="J35" s="153">
        <f t="shared" si="3"/>
        <v>7.7271008334549224E-2</v>
      </c>
      <c r="K35" s="194">
        <f t="shared" si="4"/>
        <v>118.23204419889504</v>
      </c>
      <c r="L35" s="198">
        <f t="shared" si="5"/>
        <v>120.98298676748583</v>
      </c>
      <c r="M35" s="95">
        <f t="shared" si="6"/>
        <v>126.62721893491124</v>
      </c>
      <c r="N35" s="96">
        <f t="shared" si="7"/>
        <v>123.31406551059729</v>
      </c>
      <c r="O35" s="199">
        <f t="shared" si="9"/>
        <v>107.10059171597632</v>
      </c>
      <c r="P35" s="198">
        <f t="shared" si="10"/>
        <v>101.92678227360308</v>
      </c>
      <c r="Q35" s="106"/>
      <c r="R35" s="136"/>
      <c r="S35" s="209"/>
      <c r="T35" s="209"/>
      <c r="U35" s="210"/>
      <c r="V35" s="209"/>
      <c r="W35" s="209"/>
      <c r="X35" s="211"/>
      <c r="Y35" s="212"/>
      <c r="Z35" s="212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</row>
    <row r="36" spans="1:44" x14ac:dyDescent="0.25">
      <c r="A36" s="4" t="s">
        <v>23</v>
      </c>
      <c r="B36" s="79">
        <v>112</v>
      </c>
      <c r="C36" s="5">
        <v>578</v>
      </c>
      <c r="D36" s="130">
        <f t="shared" si="1"/>
        <v>8.7178172274927981E-2</v>
      </c>
      <c r="E36" s="80">
        <v>78</v>
      </c>
      <c r="F36" s="5">
        <v>484</v>
      </c>
      <c r="G36" s="94">
        <f t="shared" si="2"/>
        <v>7.5000503619084224E-2</v>
      </c>
      <c r="H36" s="79">
        <v>150</v>
      </c>
      <c r="I36" s="5">
        <v>829</v>
      </c>
      <c r="J36" s="153">
        <f t="shared" si="3"/>
        <v>0.12342517516250734</v>
      </c>
      <c r="K36" s="194">
        <f t="shared" si="4"/>
        <v>143.58974358974359</v>
      </c>
      <c r="L36" s="198">
        <f t="shared" si="5"/>
        <v>119.42148760330578</v>
      </c>
      <c r="M36" s="95">
        <f t="shared" si="6"/>
        <v>74.666666666666671</v>
      </c>
      <c r="N36" s="96">
        <f t="shared" si="7"/>
        <v>69.722557297949336</v>
      </c>
      <c r="O36" s="199">
        <f t="shared" si="9"/>
        <v>52</v>
      </c>
      <c r="P36" s="198">
        <f t="shared" si="10"/>
        <v>58.383594692400486</v>
      </c>
      <c r="Q36" s="106"/>
      <c r="R36" s="136"/>
      <c r="S36" s="209"/>
      <c r="T36" s="209"/>
      <c r="U36" s="210"/>
      <c r="V36" s="209"/>
      <c r="W36" s="209"/>
      <c r="X36" s="211"/>
      <c r="Y36" s="212"/>
      <c r="Z36" s="212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</row>
    <row r="37" spans="1:44" x14ac:dyDescent="0.25">
      <c r="A37" s="4" t="s">
        <v>18</v>
      </c>
      <c r="B37" s="79">
        <v>95</v>
      </c>
      <c r="C37" s="5">
        <v>562</v>
      </c>
      <c r="D37" s="130">
        <f t="shared" si="1"/>
        <v>8.4764935672161812E-2</v>
      </c>
      <c r="E37" s="80">
        <v>32</v>
      </c>
      <c r="F37" s="5">
        <v>284</v>
      </c>
      <c r="G37" s="94">
        <f t="shared" si="2"/>
        <v>4.4008559974834542E-2</v>
      </c>
      <c r="H37" s="79">
        <v>62</v>
      </c>
      <c r="I37" s="5">
        <v>821</v>
      </c>
      <c r="J37" s="153">
        <f t="shared" si="3"/>
        <v>0.12223409988952776</v>
      </c>
      <c r="K37" s="194">
        <f t="shared" si="4"/>
        <v>296.875</v>
      </c>
      <c r="L37" s="198">
        <f t="shared" si="5"/>
        <v>197.88732394366198</v>
      </c>
      <c r="M37" s="95">
        <f t="shared" si="6"/>
        <v>153.2258064516129</v>
      </c>
      <c r="N37" s="96">
        <f t="shared" si="7"/>
        <v>68.4531059683313</v>
      </c>
      <c r="O37" s="199">
        <f t="shared" si="9"/>
        <v>51.612903225806448</v>
      </c>
      <c r="P37" s="198">
        <f t="shared" si="10"/>
        <v>34.59196102314251</v>
      </c>
      <c r="Q37" s="106"/>
      <c r="R37" s="106"/>
      <c r="S37" s="137"/>
      <c r="T37" s="137"/>
      <c r="U37" s="213"/>
      <c r="V37" s="137"/>
      <c r="W37" s="137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</row>
    <row r="38" spans="1:44" x14ac:dyDescent="0.25">
      <c r="A38" s="4" t="s">
        <v>74</v>
      </c>
      <c r="B38" s="79">
        <v>108</v>
      </c>
      <c r="C38" s="5">
        <v>514</v>
      </c>
      <c r="D38" s="130">
        <f t="shared" ref="D38:D69" si="11">IF($C$83&lt;&gt;0,C38/$C$83*100,0)</f>
        <v>7.752522586386329E-2</v>
      </c>
      <c r="E38" s="80">
        <v>180</v>
      </c>
      <c r="F38" s="5">
        <v>702</v>
      </c>
      <c r="G38" s="94">
        <f t="shared" ref="G38:G69" si="12">IF($F$83&lt;&gt;0,F38/$F$83*100,0)</f>
        <v>0.10878172219131636</v>
      </c>
      <c r="H38" s="79">
        <v>165</v>
      </c>
      <c r="I38" s="5">
        <v>613</v>
      </c>
      <c r="J38" s="153">
        <f t="shared" ref="J38:J69" si="13">IF($I$83&lt;&gt;0,I38/$I$83*100,0)</f>
        <v>9.1266142792059107E-2</v>
      </c>
      <c r="K38" s="194">
        <f t="shared" ref="K38:K69" si="14">IF(OR(B38&lt;&gt;0)*(E38&lt;&gt;0),B38/E38*100," ")</f>
        <v>60</v>
      </c>
      <c r="L38" s="198">
        <f t="shared" ref="L38:L69" si="15">IF(OR(C38&lt;&gt;0)*(F38&lt;&gt;0),C38/F38*100," ")</f>
        <v>73.219373219373225</v>
      </c>
      <c r="M38" s="95">
        <f t="shared" ref="M38:M69" si="16">IF(OR(B38&lt;&gt;0)*(H38&lt;&gt;0),B38/H38*100," ")</f>
        <v>65.454545454545453</v>
      </c>
      <c r="N38" s="96">
        <f t="shared" ref="N38:N69" si="17">IF(OR(C38&lt;&gt;0)*(I38&lt;&gt;0),C38/I38*100," ")</f>
        <v>83.849918433931478</v>
      </c>
      <c r="O38" s="199">
        <f t="shared" si="9"/>
        <v>109.09090909090908</v>
      </c>
      <c r="P38" s="198">
        <f t="shared" si="10"/>
        <v>114.51876019575857</v>
      </c>
      <c r="Q38" s="106"/>
      <c r="R38" s="106"/>
      <c r="S38" s="137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</row>
    <row r="39" spans="1:44" x14ac:dyDescent="0.25">
      <c r="A39" s="4" t="s">
        <v>91</v>
      </c>
      <c r="B39" s="79">
        <v>88</v>
      </c>
      <c r="C39" s="5">
        <v>476</v>
      </c>
      <c r="D39" s="130">
        <f t="shared" si="11"/>
        <v>7.1793788932293628E-2</v>
      </c>
      <c r="E39" s="80">
        <v>73</v>
      </c>
      <c r="F39" s="5">
        <v>460</v>
      </c>
      <c r="G39" s="94">
        <f t="shared" si="12"/>
        <v>7.1281470381774251E-2</v>
      </c>
      <c r="H39" s="79">
        <v>65</v>
      </c>
      <c r="I39" s="5">
        <v>429</v>
      </c>
      <c r="J39" s="153">
        <f t="shared" si="13"/>
        <v>6.3871411513529125E-2</v>
      </c>
      <c r="K39" s="194">
        <f t="shared" si="14"/>
        <v>120.54794520547945</v>
      </c>
      <c r="L39" s="198">
        <f t="shared" si="15"/>
        <v>103.47826086956522</v>
      </c>
      <c r="M39" s="95">
        <f t="shared" si="16"/>
        <v>135.38461538461539</v>
      </c>
      <c r="N39" s="96">
        <f t="shared" si="17"/>
        <v>110.95571095571096</v>
      </c>
      <c r="O39" s="199">
        <f t="shared" ref="O39:O70" si="18">IF(OR(E39&lt;&gt;0)*(H39&lt;&gt;0),E39/H39*100," ")</f>
        <v>112.30769230769231</v>
      </c>
      <c r="P39" s="198">
        <f t="shared" si="10"/>
        <v>107.22610722610723</v>
      </c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</row>
    <row r="40" spans="1:44" x14ac:dyDescent="0.25">
      <c r="A40" s="4" t="s">
        <v>31</v>
      </c>
      <c r="B40" s="79">
        <v>99</v>
      </c>
      <c r="C40" s="5">
        <v>451</v>
      </c>
      <c r="D40" s="130">
        <f t="shared" si="11"/>
        <v>6.802310674047149E-2</v>
      </c>
      <c r="E40" s="80">
        <v>95</v>
      </c>
      <c r="F40" s="5">
        <v>461</v>
      </c>
      <c r="G40" s="94">
        <f t="shared" si="12"/>
        <v>7.1436430099995507E-2</v>
      </c>
      <c r="H40" s="79">
        <v>69</v>
      </c>
      <c r="I40" s="5">
        <v>367</v>
      </c>
      <c r="J40" s="153">
        <f t="shared" si="13"/>
        <v>5.4640578147937505E-2</v>
      </c>
      <c r="K40" s="194">
        <f t="shared" si="14"/>
        <v>104.21052631578947</v>
      </c>
      <c r="L40" s="198">
        <f t="shared" si="15"/>
        <v>97.830802603036886</v>
      </c>
      <c r="M40" s="95">
        <f t="shared" si="16"/>
        <v>143.47826086956522</v>
      </c>
      <c r="N40" s="96">
        <f t="shared" si="17"/>
        <v>122.88828337874659</v>
      </c>
      <c r="O40" s="199">
        <f t="shared" si="18"/>
        <v>137.68115942028984</v>
      </c>
      <c r="P40" s="198">
        <f t="shared" si="10"/>
        <v>125.61307901907357</v>
      </c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</row>
    <row r="41" spans="1:44" x14ac:dyDescent="0.25">
      <c r="A41" s="4" t="s">
        <v>30</v>
      </c>
      <c r="B41" s="79">
        <v>55</v>
      </c>
      <c r="C41" s="5">
        <v>424</v>
      </c>
      <c r="D41" s="130">
        <f t="shared" si="11"/>
        <v>6.3950769973303567E-2</v>
      </c>
      <c r="E41" s="80">
        <v>115</v>
      </c>
      <c r="F41" s="5">
        <v>774</v>
      </c>
      <c r="G41" s="94">
        <f t="shared" si="12"/>
        <v>0.11993882190324626</v>
      </c>
      <c r="H41" s="79">
        <v>176</v>
      </c>
      <c r="I41" s="5">
        <v>1311</v>
      </c>
      <c r="J41" s="153">
        <f t="shared" si="13"/>
        <v>0.19518746035952608</v>
      </c>
      <c r="K41" s="194">
        <f t="shared" si="14"/>
        <v>47.826086956521742</v>
      </c>
      <c r="L41" s="198">
        <f t="shared" si="15"/>
        <v>54.780361757105943</v>
      </c>
      <c r="M41" s="95">
        <f t="shared" si="16"/>
        <v>31.25</v>
      </c>
      <c r="N41" s="96">
        <f t="shared" si="17"/>
        <v>32.341723874904652</v>
      </c>
      <c r="O41" s="199">
        <f t="shared" si="18"/>
        <v>65.340909090909093</v>
      </c>
      <c r="P41" s="198">
        <f t="shared" si="10"/>
        <v>59.038901601830659</v>
      </c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</row>
    <row r="42" spans="1:44" x14ac:dyDescent="0.25">
      <c r="A42" s="4" t="s">
        <v>73</v>
      </c>
      <c r="B42" s="79">
        <v>12</v>
      </c>
      <c r="C42" s="5">
        <v>320</v>
      </c>
      <c r="D42" s="130">
        <f t="shared" si="11"/>
        <v>4.8264732055323452E-2</v>
      </c>
      <c r="E42" s="80">
        <v>14</v>
      </c>
      <c r="F42" s="5">
        <v>68</v>
      </c>
      <c r="G42" s="94">
        <f t="shared" si="12"/>
        <v>1.0537260839044891E-2</v>
      </c>
      <c r="H42" s="79">
        <v>10</v>
      </c>
      <c r="I42" s="5">
        <v>37</v>
      </c>
      <c r="J42" s="153">
        <f t="shared" si="13"/>
        <v>5.5087231375304845E-3</v>
      </c>
      <c r="K42" s="194">
        <f t="shared" si="14"/>
        <v>85.714285714285708</v>
      </c>
      <c r="L42" s="198">
        <f t="shared" si="15"/>
        <v>470.58823529411768</v>
      </c>
      <c r="M42" s="95">
        <f t="shared" si="16"/>
        <v>120</v>
      </c>
      <c r="N42" s="96">
        <f t="shared" si="17"/>
        <v>864.8648648648649</v>
      </c>
      <c r="O42" s="199">
        <f t="shared" si="18"/>
        <v>140</v>
      </c>
      <c r="P42" s="198">
        <f t="shared" si="10"/>
        <v>183.7837837837838</v>
      </c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</row>
    <row r="43" spans="1:44" x14ac:dyDescent="0.25">
      <c r="A43" s="4" t="s">
        <v>69</v>
      </c>
      <c r="B43" s="79">
        <v>44</v>
      </c>
      <c r="C43" s="5">
        <v>308</v>
      </c>
      <c r="D43" s="130">
        <f t="shared" si="11"/>
        <v>4.6454804603248821E-2</v>
      </c>
      <c r="E43" s="80">
        <v>30</v>
      </c>
      <c r="F43" s="5">
        <v>157</v>
      </c>
      <c r="G43" s="94">
        <f t="shared" si="12"/>
        <v>2.4328675760735996E-2</v>
      </c>
      <c r="H43" s="79">
        <v>32</v>
      </c>
      <c r="I43" s="5">
        <v>270</v>
      </c>
      <c r="J43" s="153">
        <f t="shared" si="13"/>
        <v>4.019879046306029E-2</v>
      </c>
      <c r="K43" s="194">
        <f t="shared" si="14"/>
        <v>146.66666666666666</v>
      </c>
      <c r="L43" s="198">
        <f t="shared" si="15"/>
        <v>196.17834394904457</v>
      </c>
      <c r="M43" s="95">
        <f t="shared" si="16"/>
        <v>137.5</v>
      </c>
      <c r="N43" s="96">
        <f t="shared" si="17"/>
        <v>114.07407407407408</v>
      </c>
      <c r="O43" s="199">
        <f t="shared" si="18"/>
        <v>93.75</v>
      </c>
      <c r="P43" s="198">
        <f t="shared" si="10"/>
        <v>58.148148148148152</v>
      </c>
      <c r="Q43" s="106"/>
      <c r="R43" s="106"/>
      <c r="S43" s="193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</row>
    <row r="44" spans="1:44" x14ac:dyDescent="0.25">
      <c r="A44" s="177" t="s">
        <v>55</v>
      </c>
      <c r="B44" s="79">
        <v>67</v>
      </c>
      <c r="C44" s="5">
        <v>287</v>
      </c>
      <c r="D44" s="130">
        <f t="shared" si="11"/>
        <v>4.3287431562118214E-2</v>
      </c>
      <c r="E44" s="80">
        <v>108</v>
      </c>
      <c r="F44" s="5">
        <v>738</v>
      </c>
      <c r="G44" s="94">
        <f t="shared" si="12"/>
        <v>0.1143602720472813</v>
      </c>
      <c r="H44" s="79">
        <v>29</v>
      </c>
      <c r="I44" s="5">
        <v>155</v>
      </c>
      <c r="J44" s="153">
        <f t="shared" si="13"/>
        <v>2.3077083413979054E-2</v>
      </c>
      <c r="K44" s="194">
        <f t="shared" si="14"/>
        <v>62.037037037037038</v>
      </c>
      <c r="L44" s="198">
        <f t="shared" si="15"/>
        <v>38.888888888888893</v>
      </c>
      <c r="M44" s="95">
        <f t="shared" si="16"/>
        <v>231.0344827586207</v>
      </c>
      <c r="N44" s="96">
        <f t="shared" si="17"/>
        <v>185.16129032258064</v>
      </c>
      <c r="O44" s="199">
        <f t="shared" si="18"/>
        <v>372.41379310344826</v>
      </c>
      <c r="P44" s="198">
        <f t="shared" si="10"/>
        <v>476.12903225806457</v>
      </c>
      <c r="Q44" s="106"/>
      <c r="R44" s="106"/>
      <c r="S44" s="193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106"/>
      <c r="AN44" s="106"/>
      <c r="AO44" s="106"/>
      <c r="AP44" s="106"/>
      <c r="AQ44" s="106"/>
      <c r="AR44" s="106"/>
    </row>
    <row r="45" spans="1:44" x14ac:dyDescent="0.25">
      <c r="A45" s="4" t="s">
        <v>82</v>
      </c>
      <c r="B45" s="79">
        <v>44</v>
      </c>
      <c r="C45" s="5">
        <v>262</v>
      </c>
      <c r="D45" s="130">
        <f t="shared" si="11"/>
        <v>3.9516749370296075E-2</v>
      </c>
      <c r="E45" s="80">
        <v>43</v>
      </c>
      <c r="F45" s="5">
        <v>229</v>
      </c>
      <c r="G45" s="94">
        <f t="shared" si="12"/>
        <v>3.5485775472665883E-2</v>
      </c>
      <c r="H45" s="79">
        <v>45</v>
      </c>
      <c r="I45" s="5">
        <v>234</v>
      </c>
      <c r="J45" s="153">
        <f t="shared" si="13"/>
        <v>3.4838951734652249E-2</v>
      </c>
      <c r="K45" s="194">
        <f t="shared" si="14"/>
        <v>102.32558139534885</v>
      </c>
      <c r="L45" s="198">
        <f t="shared" si="15"/>
        <v>114.41048034934498</v>
      </c>
      <c r="M45" s="95">
        <f t="shared" si="16"/>
        <v>97.777777777777771</v>
      </c>
      <c r="N45" s="96">
        <f t="shared" si="17"/>
        <v>111.96581196581197</v>
      </c>
      <c r="O45" s="199">
        <f t="shared" si="18"/>
        <v>95.555555555555557</v>
      </c>
      <c r="P45" s="198">
        <f t="shared" si="10"/>
        <v>97.863247863247864</v>
      </c>
      <c r="Q45" s="106"/>
      <c r="R45" s="106"/>
      <c r="S45" s="193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106"/>
      <c r="AN45" s="106"/>
      <c r="AO45" s="106"/>
      <c r="AP45" s="106"/>
      <c r="AQ45" s="106"/>
      <c r="AR45" s="106"/>
    </row>
    <row r="46" spans="1:44" x14ac:dyDescent="0.25">
      <c r="A46" s="4" t="s">
        <v>21</v>
      </c>
      <c r="B46" s="79">
        <v>50</v>
      </c>
      <c r="C46" s="5">
        <v>228</v>
      </c>
      <c r="D46" s="130">
        <f t="shared" si="11"/>
        <v>3.4388621589417953E-2</v>
      </c>
      <c r="E46" s="80">
        <v>119</v>
      </c>
      <c r="F46" s="5">
        <v>632</v>
      </c>
      <c r="G46" s="94">
        <f t="shared" si="12"/>
        <v>9.7934541915828982E-2</v>
      </c>
      <c r="H46" s="79">
        <v>162</v>
      </c>
      <c r="I46" s="5">
        <v>859</v>
      </c>
      <c r="J46" s="153">
        <f t="shared" si="13"/>
        <v>0.1278917074361807</v>
      </c>
      <c r="K46" s="194">
        <f t="shared" si="14"/>
        <v>42.016806722689076</v>
      </c>
      <c r="L46" s="198">
        <f t="shared" si="15"/>
        <v>36.075949367088604</v>
      </c>
      <c r="M46" s="95">
        <f t="shared" si="16"/>
        <v>30.864197530864196</v>
      </c>
      <c r="N46" s="96">
        <f t="shared" si="17"/>
        <v>26.542491268917345</v>
      </c>
      <c r="O46" s="199">
        <f t="shared" si="18"/>
        <v>73.456790123456798</v>
      </c>
      <c r="P46" s="198">
        <f t="shared" si="10"/>
        <v>73.573923166472639</v>
      </c>
      <c r="Q46" s="106"/>
      <c r="R46" s="106"/>
      <c r="S46" s="193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106"/>
      <c r="AN46" s="106"/>
      <c r="AO46" s="106"/>
      <c r="AP46" s="106"/>
      <c r="AQ46" s="106"/>
      <c r="AR46" s="106"/>
    </row>
    <row r="47" spans="1:44" x14ac:dyDescent="0.25">
      <c r="A47" s="4" t="s">
        <v>48</v>
      </c>
      <c r="B47" s="79">
        <v>42</v>
      </c>
      <c r="C47" s="5">
        <v>221</v>
      </c>
      <c r="D47" s="130">
        <f t="shared" si="11"/>
        <v>3.3332830575707753E-2</v>
      </c>
      <c r="E47" s="80">
        <v>40</v>
      </c>
      <c r="F47" s="5">
        <v>179</v>
      </c>
      <c r="G47" s="94">
        <f t="shared" si="12"/>
        <v>2.773778956160346E-2</v>
      </c>
      <c r="H47" s="79">
        <v>65</v>
      </c>
      <c r="I47" s="5">
        <v>274</v>
      </c>
      <c r="J47" s="153">
        <f t="shared" si="13"/>
        <v>4.0794328099550067E-2</v>
      </c>
      <c r="K47" s="194">
        <f t="shared" si="14"/>
        <v>105</v>
      </c>
      <c r="L47" s="198">
        <f t="shared" si="15"/>
        <v>123.463687150838</v>
      </c>
      <c r="M47" s="95">
        <f t="shared" si="16"/>
        <v>64.615384615384613</v>
      </c>
      <c r="N47" s="96">
        <f t="shared" si="17"/>
        <v>80.65693430656934</v>
      </c>
      <c r="O47" s="199">
        <f t="shared" si="18"/>
        <v>61.53846153846154</v>
      </c>
      <c r="P47" s="198">
        <f t="shared" si="10"/>
        <v>65.328467153284677</v>
      </c>
      <c r="Q47" s="106"/>
      <c r="R47" s="106"/>
      <c r="S47" s="193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6"/>
      <c r="AE47" s="106"/>
      <c r="AF47" s="106"/>
      <c r="AG47" s="106"/>
      <c r="AH47" s="106"/>
      <c r="AI47" s="106"/>
      <c r="AJ47" s="106"/>
      <c r="AK47" s="106"/>
      <c r="AL47" s="106"/>
      <c r="AM47" s="106"/>
      <c r="AN47" s="106"/>
      <c r="AO47" s="106"/>
      <c r="AP47" s="106"/>
      <c r="AQ47" s="106"/>
      <c r="AR47" s="106"/>
    </row>
    <row r="48" spans="1:44" x14ac:dyDescent="0.25">
      <c r="A48" s="4" t="s">
        <v>93</v>
      </c>
      <c r="B48" s="79">
        <v>46</v>
      </c>
      <c r="C48" s="5">
        <v>212</v>
      </c>
      <c r="D48" s="130">
        <f t="shared" si="11"/>
        <v>3.1975384986651784E-2</v>
      </c>
      <c r="E48" s="80">
        <v>42</v>
      </c>
      <c r="F48" s="5">
        <v>202</v>
      </c>
      <c r="G48" s="94">
        <f t="shared" si="12"/>
        <v>3.1301863080692174E-2</v>
      </c>
      <c r="H48" s="79">
        <v>58</v>
      </c>
      <c r="I48" s="5">
        <v>281</v>
      </c>
      <c r="J48" s="153">
        <f t="shared" si="13"/>
        <v>4.183651896340719E-2</v>
      </c>
      <c r="K48" s="194">
        <f t="shared" si="14"/>
        <v>109.52380952380953</v>
      </c>
      <c r="L48" s="198">
        <f t="shared" si="15"/>
        <v>104.95049504950495</v>
      </c>
      <c r="M48" s="95">
        <f t="shared" si="16"/>
        <v>79.310344827586206</v>
      </c>
      <c r="N48" s="96">
        <f t="shared" si="17"/>
        <v>75.444839857651246</v>
      </c>
      <c r="O48" s="199">
        <f t="shared" si="18"/>
        <v>72.41379310344827</v>
      </c>
      <c r="P48" s="198">
        <f t="shared" si="10"/>
        <v>71.886120996441278</v>
      </c>
      <c r="Q48" s="106"/>
      <c r="R48" s="106"/>
      <c r="S48" s="193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106"/>
      <c r="AN48" s="106"/>
      <c r="AO48" s="106"/>
      <c r="AP48" s="106"/>
      <c r="AQ48" s="106"/>
      <c r="AR48" s="106"/>
    </row>
    <row r="49" spans="1:44" ht="17.25" customHeight="1" x14ac:dyDescent="0.25">
      <c r="A49" s="4" t="s">
        <v>36</v>
      </c>
      <c r="B49" s="79">
        <v>46</v>
      </c>
      <c r="C49" s="5">
        <v>211</v>
      </c>
      <c r="D49" s="130">
        <f t="shared" si="11"/>
        <v>3.1824557698978899E-2</v>
      </c>
      <c r="E49" s="80">
        <v>87</v>
      </c>
      <c r="F49" s="5">
        <v>397</v>
      </c>
      <c r="G49" s="94">
        <f t="shared" si="12"/>
        <v>6.1519008133835616E-2</v>
      </c>
      <c r="H49" s="79">
        <v>78</v>
      </c>
      <c r="I49" s="5">
        <v>366</v>
      </c>
      <c r="J49" s="153">
        <f t="shared" si="13"/>
        <v>5.4491693738815059E-2</v>
      </c>
      <c r="K49" s="194">
        <f t="shared" si="14"/>
        <v>52.873563218390807</v>
      </c>
      <c r="L49" s="198">
        <f t="shared" si="15"/>
        <v>53.148614609571787</v>
      </c>
      <c r="M49" s="95">
        <f t="shared" si="16"/>
        <v>58.974358974358978</v>
      </c>
      <c r="N49" s="96">
        <f t="shared" si="17"/>
        <v>57.650273224043715</v>
      </c>
      <c r="O49" s="199">
        <f t="shared" si="18"/>
        <v>111.53846153846155</v>
      </c>
      <c r="P49" s="198">
        <f t="shared" si="10"/>
        <v>108.46994535519126</v>
      </c>
      <c r="Q49" s="106"/>
      <c r="R49" s="106"/>
      <c r="S49" s="193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6"/>
      <c r="AL49" s="106"/>
      <c r="AM49" s="106"/>
      <c r="AN49" s="106"/>
      <c r="AO49" s="106"/>
      <c r="AP49" s="106"/>
      <c r="AQ49" s="106"/>
      <c r="AR49" s="106"/>
    </row>
    <row r="50" spans="1:44" x14ac:dyDescent="0.25">
      <c r="A50" s="4" t="s">
        <v>63</v>
      </c>
      <c r="B50" s="79">
        <v>23</v>
      </c>
      <c r="C50" s="5">
        <v>199</v>
      </c>
      <c r="D50" s="130">
        <f t="shared" si="11"/>
        <v>3.0014630246904268E-2</v>
      </c>
      <c r="E50" s="80">
        <v>25</v>
      </c>
      <c r="F50" s="5">
        <v>530</v>
      </c>
      <c r="G50" s="94">
        <f t="shared" si="12"/>
        <v>8.2128650657261645E-2</v>
      </c>
      <c r="H50" s="79">
        <v>9</v>
      </c>
      <c r="I50" s="5">
        <v>39</v>
      </c>
      <c r="J50" s="153">
        <f t="shared" si="13"/>
        <v>5.8064919557753751E-3</v>
      </c>
      <c r="K50" s="194">
        <f t="shared" si="14"/>
        <v>92</v>
      </c>
      <c r="L50" s="198">
        <f t="shared" si="15"/>
        <v>37.547169811320757</v>
      </c>
      <c r="M50" s="95">
        <f t="shared" si="16"/>
        <v>255.55555555555554</v>
      </c>
      <c r="N50" s="96">
        <f t="shared" si="17"/>
        <v>510.25641025641022</v>
      </c>
      <c r="O50" s="199">
        <f t="shared" si="18"/>
        <v>277.77777777777777</v>
      </c>
      <c r="P50" s="198">
        <f t="shared" si="10"/>
        <v>1358.9743589743589</v>
      </c>
      <c r="Q50" s="106"/>
      <c r="R50" s="106"/>
      <c r="S50" s="193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106"/>
      <c r="AN50" s="106"/>
      <c r="AO50" s="106"/>
      <c r="AP50" s="106"/>
      <c r="AQ50" s="106"/>
      <c r="AR50" s="106"/>
    </row>
    <row r="51" spans="1:44" x14ac:dyDescent="0.25">
      <c r="A51" s="4" t="s">
        <v>37</v>
      </c>
      <c r="B51" s="79">
        <v>24</v>
      </c>
      <c r="C51" s="5">
        <v>161</v>
      </c>
      <c r="D51" s="130">
        <f t="shared" si="11"/>
        <v>2.4283193315334611E-2</v>
      </c>
      <c r="E51" s="80">
        <v>19</v>
      </c>
      <c r="F51" s="5">
        <v>153</v>
      </c>
      <c r="G51" s="94">
        <f t="shared" si="12"/>
        <v>2.3708836887851002E-2</v>
      </c>
      <c r="H51" s="79">
        <v>23</v>
      </c>
      <c r="I51" s="5">
        <v>90</v>
      </c>
      <c r="J51" s="153">
        <f t="shared" si="13"/>
        <v>1.3399596821020095E-2</v>
      </c>
      <c r="K51" s="194">
        <f t="shared" si="14"/>
        <v>126.31578947368421</v>
      </c>
      <c r="L51" s="198">
        <f t="shared" si="15"/>
        <v>105.22875816993465</v>
      </c>
      <c r="M51" s="95">
        <f t="shared" si="16"/>
        <v>104.34782608695652</v>
      </c>
      <c r="N51" s="96">
        <f t="shared" si="17"/>
        <v>178.88888888888889</v>
      </c>
      <c r="O51" s="199">
        <f t="shared" si="18"/>
        <v>82.608695652173907</v>
      </c>
      <c r="P51" s="198">
        <f t="shared" si="10"/>
        <v>170</v>
      </c>
      <c r="Q51" s="106"/>
      <c r="R51" s="106"/>
      <c r="S51" s="193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</row>
    <row r="52" spans="1:44" x14ac:dyDescent="0.25">
      <c r="A52" s="4" t="s">
        <v>66</v>
      </c>
      <c r="B52" s="79">
        <v>39</v>
      </c>
      <c r="C52" s="5">
        <v>157</v>
      </c>
      <c r="D52" s="130">
        <f t="shared" si="11"/>
        <v>2.3679884164643068E-2</v>
      </c>
      <c r="E52" s="80">
        <v>23</v>
      </c>
      <c r="F52" s="5">
        <v>69</v>
      </c>
      <c r="G52" s="94">
        <f t="shared" si="12"/>
        <v>1.0692220557266138E-2</v>
      </c>
      <c r="H52" s="79">
        <v>17</v>
      </c>
      <c r="I52" s="5">
        <v>58</v>
      </c>
      <c r="J52" s="153">
        <f t="shared" si="13"/>
        <v>8.6352957291018408E-3</v>
      </c>
      <c r="K52" s="194">
        <f t="shared" si="14"/>
        <v>169.56521739130434</v>
      </c>
      <c r="L52" s="198">
        <f t="shared" si="15"/>
        <v>227.53623188405797</v>
      </c>
      <c r="M52" s="95">
        <f t="shared" si="16"/>
        <v>229.41176470588235</v>
      </c>
      <c r="N52" s="96">
        <f t="shared" si="17"/>
        <v>270.68965517241378</v>
      </c>
      <c r="O52" s="199">
        <f t="shared" si="18"/>
        <v>135.29411764705884</v>
      </c>
      <c r="P52" s="198">
        <f t="shared" si="10"/>
        <v>118.96551724137932</v>
      </c>
      <c r="Q52" s="106"/>
      <c r="R52" s="106"/>
      <c r="S52" s="193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</row>
    <row r="53" spans="1:44" x14ac:dyDescent="0.25">
      <c r="A53" s="4" t="s">
        <v>38</v>
      </c>
      <c r="B53" s="79">
        <v>34</v>
      </c>
      <c r="C53" s="5">
        <v>156</v>
      </c>
      <c r="D53" s="130">
        <f t="shared" si="11"/>
        <v>2.352905687697018E-2</v>
      </c>
      <c r="E53" s="80">
        <v>33</v>
      </c>
      <c r="F53" s="5">
        <v>123</v>
      </c>
      <c r="G53" s="94">
        <f t="shared" si="12"/>
        <v>1.9060045341213552E-2</v>
      </c>
      <c r="H53" s="79">
        <v>27</v>
      </c>
      <c r="I53" s="5">
        <v>101</v>
      </c>
      <c r="J53" s="153">
        <f t="shared" si="13"/>
        <v>1.5037325321366998E-2</v>
      </c>
      <c r="K53" s="194">
        <f t="shared" si="14"/>
        <v>103.03030303030303</v>
      </c>
      <c r="L53" s="198">
        <f t="shared" si="15"/>
        <v>126.82926829268293</v>
      </c>
      <c r="M53" s="95">
        <f t="shared" si="16"/>
        <v>125.92592592592592</v>
      </c>
      <c r="N53" s="96">
        <f t="shared" si="17"/>
        <v>154.45544554455446</v>
      </c>
      <c r="O53" s="199">
        <f t="shared" si="18"/>
        <v>122.22222222222223</v>
      </c>
      <c r="P53" s="198">
        <f t="shared" si="10"/>
        <v>121.78217821782178</v>
      </c>
      <c r="Q53" s="106"/>
      <c r="R53" s="106"/>
      <c r="S53" s="137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</row>
    <row r="54" spans="1:44" ht="17.25" customHeight="1" x14ac:dyDescent="0.25">
      <c r="A54" s="4" t="s">
        <v>88</v>
      </c>
      <c r="B54" s="79">
        <v>52</v>
      </c>
      <c r="C54" s="5">
        <v>121</v>
      </c>
      <c r="D54" s="130">
        <f t="shared" si="11"/>
        <v>1.825010180841918E-2</v>
      </c>
      <c r="E54" s="80">
        <v>40</v>
      </c>
      <c r="F54" s="5">
        <v>156</v>
      </c>
      <c r="G54" s="94">
        <f t="shared" si="12"/>
        <v>2.417371604251475E-2</v>
      </c>
      <c r="H54" s="79">
        <v>51</v>
      </c>
      <c r="I54" s="5">
        <v>186</v>
      </c>
      <c r="J54" s="153">
        <f t="shared" si="13"/>
        <v>2.7692500096774864E-2</v>
      </c>
      <c r="K54" s="194">
        <f t="shared" si="14"/>
        <v>130</v>
      </c>
      <c r="L54" s="198">
        <f t="shared" si="15"/>
        <v>77.564102564102569</v>
      </c>
      <c r="M54" s="95">
        <f t="shared" si="16"/>
        <v>101.96078431372548</v>
      </c>
      <c r="N54" s="96">
        <f t="shared" si="17"/>
        <v>65.053763440860209</v>
      </c>
      <c r="O54" s="199">
        <f t="shared" si="18"/>
        <v>78.431372549019613</v>
      </c>
      <c r="P54" s="198">
        <f t="shared" si="10"/>
        <v>83.870967741935488</v>
      </c>
      <c r="Q54" s="106"/>
      <c r="R54" s="106"/>
      <c r="S54" s="137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6"/>
      <c r="AH54" s="106"/>
      <c r="AI54" s="106"/>
      <c r="AJ54" s="106"/>
      <c r="AK54" s="106"/>
      <c r="AL54" s="106"/>
      <c r="AM54" s="106"/>
      <c r="AN54" s="106"/>
      <c r="AO54" s="106"/>
      <c r="AP54" s="106"/>
      <c r="AQ54" s="106"/>
      <c r="AR54" s="106"/>
    </row>
    <row r="55" spans="1:44" x14ac:dyDescent="0.25">
      <c r="A55" s="4" t="s">
        <v>60</v>
      </c>
      <c r="B55" s="79">
        <v>21</v>
      </c>
      <c r="C55" s="5">
        <v>96</v>
      </c>
      <c r="D55" s="130">
        <f t="shared" si="11"/>
        <v>1.4479419616597036E-2</v>
      </c>
      <c r="E55" s="80">
        <v>31</v>
      </c>
      <c r="F55" s="5">
        <v>184</v>
      </c>
      <c r="G55" s="94">
        <f t="shared" si="12"/>
        <v>2.8512588152709704E-2</v>
      </c>
      <c r="H55" s="79">
        <v>45</v>
      </c>
      <c r="I55" s="5">
        <v>169</v>
      </c>
      <c r="J55" s="153">
        <f t="shared" si="13"/>
        <v>2.5161465141693293E-2</v>
      </c>
      <c r="K55" s="194">
        <f t="shared" si="14"/>
        <v>67.741935483870961</v>
      </c>
      <c r="L55" s="198">
        <f t="shared" si="15"/>
        <v>52.173913043478258</v>
      </c>
      <c r="M55" s="95">
        <f t="shared" si="16"/>
        <v>46.666666666666664</v>
      </c>
      <c r="N55" s="96">
        <f t="shared" si="17"/>
        <v>56.80473372781065</v>
      </c>
      <c r="O55" s="199">
        <f t="shared" si="18"/>
        <v>68.888888888888886</v>
      </c>
      <c r="P55" s="198">
        <f t="shared" si="10"/>
        <v>108.87573964497041</v>
      </c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</row>
    <row r="56" spans="1:44" x14ac:dyDescent="0.25">
      <c r="A56" s="4" t="s">
        <v>65</v>
      </c>
      <c r="B56" s="79">
        <v>35</v>
      </c>
      <c r="C56" s="5">
        <v>96</v>
      </c>
      <c r="D56" s="130">
        <f t="shared" si="11"/>
        <v>1.4479419616597036E-2</v>
      </c>
      <c r="E56" s="80">
        <v>48</v>
      </c>
      <c r="F56" s="5">
        <v>133</v>
      </c>
      <c r="G56" s="94">
        <f t="shared" si="12"/>
        <v>2.0609642523426036E-2</v>
      </c>
      <c r="H56" s="79">
        <v>82</v>
      </c>
      <c r="I56" s="5">
        <v>188</v>
      </c>
      <c r="J56" s="153">
        <f t="shared" si="13"/>
        <v>2.7990268915019757E-2</v>
      </c>
      <c r="K56" s="194">
        <f t="shared" si="14"/>
        <v>72.916666666666657</v>
      </c>
      <c r="L56" s="198">
        <f t="shared" si="15"/>
        <v>72.180451127819538</v>
      </c>
      <c r="M56" s="95">
        <f t="shared" si="16"/>
        <v>42.68292682926829</v>
      </c>
      <c r="N56" s="96">
        <f t="shared" si="17"/>
        <v>51.063829787234042</v>
      </c>
      <c r="O56" s="199">
        <f t="shared" si="18"/>
        <v>58.536585365853654</v>
      </c>
      <c r="P56" s="198">
        <f t="shared" si="10"/>
        <v>70.744680851063833</v>
      </c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6"/>
      <c r="AO56" s="106"/>
      <c r="AP56" s="106"/>
      <c r="AQ56" s="106"/>
      <c r="AR56" s="106"/>
    </row>
    <row r="57" spans="1:44" x14ac:dyDescent="0.25">
      <c r="A57" s="4" t="s">
        <v>46</v>
      </c>
      <c r="B57" s="79">
        <v>27</v>
      </c>
      <c r="C57" s="5">
        <v>85</v>
      </c>
      <c r="D57" s="130">
        <f t="shared" si="11"/>
        <v>1.282031945219529E-2</v>
      </c>
      <c r="E57" s="80">
        <v>5</v>
      </c>
      <c r="F57" s="5">
        <v>9</v>
      </c>
      <c r="G57" s="94">
        <f t="shared" si="12"/>
        <v>1.3946374639912354E-3</v>
      </c>
      <c r="H57" s="79">
        <v>0</v>
      </c>
      <c r="I57" s="5">
        <v>0</v>
      </c>
      <c r="J57" s="153">
        <f t="shared" si="13"/>
        <v>0</v>
      </c>
      <c r="K57" s="194">
        <f t="shared" si="14"/>
        <v>540</v>
      </c>
      <c r="L57" s="198">
        <f t="shared" si="15"/>
        <v>944.44444444444446</v>
      </c>
      <c r="M57" s="95" t="str">
        <f t="shared" si="16"/>
        <v xml:space="preserve"> </v>
      </c>
      <c r="N57" s="96" t="str">
        <f t="shared" si="17"/>
        <v xml:space="preserve"> </v>
      </c>
      <c r="O57" s="199" t="str">
        <f t="shared" si="18"/>
        <v xml:space="preserve"> </v>
      </c>
      <c r="P57" s="198" t="str">
        <f t="shared" si="10"/>
        <v xml:space="preserve"> </v>
      </c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106"/>
      <c r="AN57" s="106"/>
      <c r="AO57" s="106"/>
      <c r="AP57" s="106"/>
      <c r="AQ57" s="106"/>
      <c r="AR57" s="106"/>
    </row>
    <row r="58" spans="1:44" x14ac:dyDescent="0.25">
      <c r="A58" s="4" t="s">
        <v>59</v>
      </c>
      <c r="B58" s="79">
        <v>33</v>
      </c>
      <c r="C58" s="5">
        <v>79</v>
      </c>
      <c r="D58" s="130">
        <f t="shared" si="11"/>
        <v>1.1915355726157977E-2</v>
      </c>
      <c r="E58" s="80">
        <v>9</v>
      </c>
      <c r="F58" s="5">
        <v>22</v>
      </c>
      <c r="G58" s="94">
        <f t="shared" si="12"/>
        <v>3.4091138008674649E-3</v>
      </c>
      <c r="H58" s="79">
        <v>36</v>
      </c>
      <c r="I58" s="5">
        <v>108</v>
      </c>
      <c r="J58" s="153">
        <f t="shared" si="13"/>
        <v>1.6079516185224116E-2</v>
      </c>
      <c r="K58" s="194">
        <f t="shared" si="14"/>
        <v>366.66666666666663</v>
      </c>
      <c r="L58" s="198">
        <f t="shared" si="15"/>
        <v>359.09090909090907</v>
      </c>
      <c r="M58" s="95">
        <f t="shared" si="16"/>
        <v>91.666666666666657</v>
      </c>
      <c r="N58" s="96">
        <f t="shared" si="17"/>
        <v>73.148148148148152</v>
      </c>
      <c r="O58" s="199">
        <f t="shared" si="18"/>
        <v>25</v>
      </c>
      <c r="P58" s="198">
        <f t="shared" si="10"/>
        <v>20.37037037037037</v>
      </c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106"/>
      <c r="AN58" s="106"/>
      <c r="AO58" s="106"/>
      <c r="AP58" s="106"/>
      <c r="AQ58" s="106"/>
      <c r="AR58" s="106"/>
    </row>
    <row r="59" spans="1:44" ht="17.25" customHeight="1" x14ac:dyDescent="0.25">
      <c r="A59" s="4" t="s">
        <v>75</v>
      </c>
      <c r="B59" s="79">
        <v>32</v>
      </c>
      <c r="C59" s="5">
        <v>73</v>
      </c>
      <c r="D59" s="130">
        <f t="shared" si="11"/>
        <v>1.1010392000120661E-2</v>
      </c>
      <c r="E59" s="80">
        <v>19</v>
      </c>
      <c r="F59" s="5">
        <v>64</v>
      </c>
      <c r="G59" s="94">
        <f t="shared" si="12"/>
        <v>9.9174219661598961E-3</v>
      </c>
      <c r="H59" s="79">
        <v>24</v>
      </c>
      <c r="I59" s="5">
        <v>77</v>
      </c>
      <c r="J59" s="153">
        <f t="shared" si="13"/>
        <v>1.1464099502428304E-2</v>
      </c>
      <c r="K59" s="194">
        <f t="shared" si="14"/>
        <v>168.42105263157893</v>
      </c>
      <c r="L59" s="198">
        <f t="shared" si="15"/>
        <v>114.0625</v>
      </c>
      <c r="M59" s="95">
        <f t="shared" si="16"/>
        <v>133.33333333333331</v>
      </c>
      <c r="N59" s="96">
        <f t="shared" si="17"/>
        <v>94.805194805194802</v>
      </c>
      <c r="O59" s="199">
        <f t="shared" si="18"/>
        <v>79.166666666666657</v>
      </c>
      <c r="P59" s="198">
        <f t="shared" si="10"/>
        <v>83.116883116883116</v>
      </c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</row>
    <row r="60" spans="1:44" x14ac:dyDescent="0.25">
      <c r="A60" s="4" t="s">
        <v>92</v>
      </c>
      <c r="B60" s="79">
        <v>18</v>
      </c>
      <c r="C60" s="5">
        <v>64</v>
      </c>
      <c r="D60" s="130">
        <f t="shared" si="11"/>
        <v>9.65294641106469E-3</v>
      </c>
      <c r="E60" s="80">
        <v>8</v>
      </c>
      <c r="F60" s="5">
        <v>17</v>
      </c>
      <c r="G60" s="94">
        <f t="shared" si="12"/>
        <v>2.6343152097612226E-3</v>
      </c>
      <c r="H60" s="79">
        <v>4</v>
      </c>
      <c r="I60" s="5">
        <v>21</v>
      </c>
      <c r="J60" s="153">
        <f t="shared" si="13"/>
        <v>3.1265725915713559E-3</v>
      </c>
      <c r="K60" s="194">
        <f t="shared" si="14"/>
        <v>225</v>
      </c>
      <c r="L60" s="198">
        <f t="shared" si="15"/>
        <v>376.47058823529409</v>
      </c>
      <c r="M60" s="95">
        <f t="shared" si="16"/>
        <v>450</v>
      </c>
      <c r="N60" s="96">
        <f t="shared" si="17"/>
        <v>304.76190476190476</v>
      </c>
      <c r="O60" s="199">
        <f t="shared" si="18"/>
        <v>200</v>
      </c>
      <c r="P60" s="198">
        <f t="shared" si="10"/>
        <v>80.952380952380949</v>
      </c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</row>
    <row r="61" spans="1:44" x14ac:dyDescent="0.25">
      <c r="A61" s="4" t="s">
        <v>42</v>
      </c>
      <c r="B61" s="79">
        <v>13</v>
      </c>
      <c r="C61" s="5">
        <v>60</v>
      </c>
      <c r="D61" s="130">
        <f t="shared" si="11"/>
        <v>9.0496372603731459E-3</v>
      </c>
      <c r="E61" s="80">
        <v>5</v>
      </c>
      <c r="F61" s="5">
        <v>58</v>
      </c>
      <c r="G61" s="94">
        <f t="shared" si="12"/>
        <v>8.9876636568324061E-3</v>
      </c>
      <c r="H61" s="79">
        <v>7</v>
      </c>
      <c r="I61" s="5">
        <v>37</v>
      </c>
      <c r="J61" s="153">
        <f t="shared" si="13"/>
        <v>5.5087231375304845E-3</v>
      </c>
      <c r="K61" s="194">
        <f t="shared" si="14"/>
        <v>260</v>
      </c>
      <c r="L61" s="198">
        <f t="shared" si="15"/>
        <v>103.44827586206897</v>
      </c>
      <c r="M61" s="95">
        <f t="shared" si="16"/>
        <v>185.71428571428572</v>
      </c>
      <c r="N61" s="96">
        <f t="shared" si="17"/>
        <v>162.16216216216216</v>
      </c>
      <c r="O61" s="199">
        <f t="shared" si="18"/>
        <v>71.428571428571431</v>
      </c>
      <c r="P61" s="198">
        <f t="shared" si="10"/>
        <v>156.75675675675674</v>
      </c>
      <c r="Q61" s="106"/>
      <c r="R61" s="106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6"/>
      <c r="AH61" s="106"/>
      <c r="AI61" s="106"/>
      <c r="AJ61" s="106"/>
      <c r="AK61" s="106"/>
      <c r="AL61" s="106"/>
      <c r="AM61" s="106"/>
      <c r="AN61" s="106"/>
      <c r="AO61" s="106"/>
      <c r="AP61" s="106"/>
      <c r="AQ61" s="106"/>
      <c r="AR61" s="106"/>
    </row>
    <row r="62" spans="1:44" x14ac:dyDescent="0.25">
      <c r="A62" s="4" t="s">
        <v>33</v>
      </c>
      <c r="B62" s="79">
        <v>12</v>
      </c>
      <c r="C62" s="5">
        <v>43</v>
      </c>
      <c r="D62" s="130">
        <f t="shared" si="11"/>
        <v>6.4855733699340883E-3</v>
      </c>
      <c r="E62" s="80">
        <v>14</v>
      </c>
      <c r="F62" s="5">
        <v>79</v>
      </c>
      <c r="G62" s="94">
        <f t="shared" si="12"/>
        <v>1.2241817739478623E-2</v>
      </c>
      <c r="H62" s="79">
        <v>20</v>
      </c>
      <c r="I62" s="5">
        <v>92</v>
      </c>
      <c r="J62" s="153">
        <f t="shared" si="13"/>
        <v>1.3697365639264988E-2</v>
      </c>
      <c r="K62" s="194">
        <f t="shared" si="14"/>
        <v>85.714285714285708</v>
      </c>
      <c r="L62" s="198">
        <f t="shared" si="15"/>
        <v>54.430379746835442</v>
      </c>
      <c r="M62" s="95">
        <f t="shared" si="16"/>
        <v>60</v>
      </c>
      <c r="N62" s="96">
        <f t="shared" si="17"/>
        <v>46.739130434782609</v>
      </c>
      <c r="O62" s="199">
        <f t="shared" si="18"/>
        <v>70</v>
      </c>
      <c r="P62" s="198">
        <f t="shared" si="10"/>
        <v>85.869565217391312</v>
      </c>
      <c r="Q62" s="106"/>
      <c r="R62" s="106"/>
      <c r="S62" s="106"/>
      <c r="T62" s="106"/>
      <c r="U62" s="106"/>
      <c r="V62" s="106"/>
      <c r="W62" s="106"/>
      <c r="X62" s="106"/>
      <c r="Y62" s="106"/>
      <c r="Z62" s="106"/>
      <c r="AA62" s="106"/>
      <c r="AB62" s="106"/>
      <c r="AC62" s="106"/>
      <c r="AD62" s="106"/>
      <c r="AE62" s="106"/>
      <c r="AF62" s="106"/>
      <c r="AG62" s="106"/>
      <c r="AH62" s="106"/>
      <c r="AI62" s="106"/>
      <c r="AJ62" s="106"/>
      <c r="AK62" s="106"/>
      <c r="AL62" s="106"/>
      <c r="AM62" s="106"/>
      <c r="AN62" s="106"/>
      <c r="AO62" s="106"/>
      <c r="AP62" s="106"/>
      <c r="AQ62" s="106"/>
      <c r="AR62" s="106"/>
    </row>
    <row r="63" spans="1:44" x14ac:dyDescent="0.25">
      <c r="A63" s="4" t="s">
        <v>62</v>
      </c>
      <c r="B63" s="79">
        <v>6</v>
      </c>
      <c r="C63" s="5">
        <v>32</v>
      </c>
      <c r="D63" s="130">
        <f t="shared" si="11"/>
        <v>4.826473205532345E-3</v>
      </c>
      <c r="E63" s="80">
        <v>8</v>
      </c>
      <c r="F63" s="5">
        <v>30</v>
      </c>
      <c r="G63" s="94">
        <f t="shared" si="12"/>
        <v>4.6487915466374517E-3</v>
      </c>
      <c r="H63" s="79">
        <v>4</v>
      </c>
      <c r="I63" s="5">
        <v>18</v>
      </c>
      <c r="J63" s="153">
        <f t="shared" si="13"/>
        <v>2.6799193642040192E-3</v>
      </c>
      <c r="K63" s="194">
        <f t="shared" si="14"/>
        <v>75</v>
      </c>
      <c r="L63" s="198">
        <f t="shared" si="15"/>
        <v>106.66666666666667</v>
      </c>
      <c r="M63" s="95">
        <f t="shared" si="16"/>
        <v>150</v>
      </c>
      <c r="N63" s="96">
        <f t="shared" si="17"/>
        <v>177.77777777777777</v>
      </c>
      <c r="O63" s="199">
        <f t="shared" si="18"/>
        <v>200</v>
      </c>
      <c r="P63" s="198">
        <f t="shared" si="10"/>
        <v>166.66666666666669</v>
      </c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</row>
    <row r="64" spans="1:44" x14ac:dyDescent="0.25">
      <c r="A64" s="4" t="s">
        <v>39</v>
      </c>
      <c r="B64" s="79">
        <v>6</v>
      </c>
      <c r="C64" s="5">
        <v>30</v>
      </c>
      <c r="D64" s="130">
        <f t="shared" si="11"/>
        <v>4.524818630186573E-3</v>
      </c>
      <c r="E64" s="80">
        <v>11</v>
      </c>
      <c r="F64" s="5">
        <v>37</v>
      </c>
      <c r="G64" s="94">
        <f t="shared" si="12"/>
        <v>5.7335095741861903E-3</v>
      </c>
      <c r="H64" s="79">
        <v>22</v>
      </c>
      <c r="I64" s="5">
        <v>94</v>
      </c>
      <c r="J64" s="153">
        <f t="shared" si="13"/>
        <v>1.3995134457509878E-2</v>
      </c>
      <c r="K64" s="194">
        <f t="shared" si="14"/>
        <v>54.54545454545454</v>
      </c>
      <c r="L64" s="198">
        <f t="shared" si="15"/>
        <v>81.081081081081081</v>
      </c>
      <c r="M64" s="95">
        <f t="shared" si="16"/>
        <v>27.27272727272727</v>
      </c>
      <c r="N64" s="96">
        <f t="shared" si="17"/>
        <v>31.914893617021278</v>
      </c>
      <c r="O64" s="199">
        <f t="shared" si="18"/>
        <v>50</v>
      </c>
      <c r="P64" s="198">
        <f t="shared" si="10"/>
        <v>39.361702127659576</v>
      </c>
      <c r="Q64" s="106"/>
      <c r="R64" s="106"/>
      <c r="S64" s="106"/>
      <c r="T64" s="106"/>
      <c r="U64" s="106"/>
      <c r="V64" s="106"/>
      <c r="W64" s="106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106"/>
      <c r="AI64" s="106"/>
      <c r="AJ64" s="106"/>
      <c r="AK64" s="106"/>
      <c r="AL64" s="106"/>
      <c r="AM64" s="106"/>
      <c r="AN64" s="106"/>
      <c r="AO64" s="106"/>
      <c r="AP64" s="106"/>
      <c r="AQ64" s="106"/>
      <c r="AR64" s="106"/>
    </row>
    <row r="65" spans="1:44" x14ac:dyDescent="0.25">
      <c r="A65" s="4" t="s">
        <v>70</v>
      </c>
      <c r="B65" s="79">
        <v>11</v>
      </c>
      <c r="C65" s="5">
        <v>29</v>
      </c>
      <c r="D65" s="130">
        <f t="shared" si="11"/>
        <v>4.3739913425136874E-3</v>
      </c>
      <c r="E65" s="80">
        <v>28</v>
      </c>
      <c r="F65" s="5">
        <v>67</v>
      </c>
      <c r="G65" s="94">
        <f t="shared" si="12"/>
        <v>1.0382301120823641E-2</v>
      </c>
      <c r="H65" s="79">
        <v>120</v>
      </c>
      <c r="I65" s="5">
        <v>156</v>
      </c>
      <c r="J65" s="153">
        <f t="shared" si="13"/>
        <v>2.32259678231015E-2</v>
      </c>
      <c r="K65" s="194">
        <f t="shared" si="14"/>
        <v>39.285714285714285</v>
      </c>
      <c r="L65" s="198">
        <f t="shared" si="15"/>
        <v>43.283582089552233</v>
      </c>
      <c r="M65" s="95">
        <f t="shared" si="16"/>
        <v>9.1666666666666661</v>
      </c>
      <c r="N65" s="96">
        <f t="shared" si="17"/>
        <v>18.589743589743591</v>
      </c>
      <c r="O65" s="199">
        <f t="shared" si="18"/>
        <v>23.333333333333332</v>
      </c>
      <c r="P65" s="198">
        <f t="shared" si="10"/>
        <v>42.948717948717949</v>
      </c>
      <c r="Q65" s="106"/>
      <c r="R65" s="106"/>
      <c r="S65" s="106"/>
      <c r="T65" s="106"/>
      <c r="U65" s="106"/>
      <c r="V65" s="106"/>
      <c r="W65" s="106"/>
      <c r="X65" s="106"/>
      <c r="Y65" s="106"/>
      <c r="Z65" s="106"/>
      <c r="AA65" s="106"/>
      <c r="AB65" s="106"/>
      <c r="AC65" s="106"/>
      <c r="AD65" s="106"/>
      <c r="AE65" s="106"/>
      <c r="AF65" s="106"/>
      <c r="AG65" s="106"/>
      <c r="AH65" s="106"/>
      <c r="AI65" s="106"/>
      <c r="AJ65" s="106"/>
      <c r="AK65" s="106"/>
      <c r="AL65" s="106"/>
      <c r="AM65" s="106"/>
      <c r="AN65" s="106"/>
      <c r="AO65" s="106"/>
      <c r="AP65" s="106"/>
      <c r="AQ65" s="106"/>
      <c r="AR65" s="106"/>
    </row>
    <row r="66" spans="1:44" x14ac:dyDescent="0.25">
      <c r="A66" s="4" t="s">
        <v>32</v>
      </c>
      <c r="B66" s="79">
        <v>3</v>
      </c>
      <c r="C66" s="5">
        <v>26</v>
      </c>
      <c r="D66" s="130">
        <f t="shared" si="11"/>
        <v>3.9215094794950297E-3</v>
      </c>
      <c r="E66" s="80">
        <v>4</v>
      </c>
      <c r="F66" s="5">
        <v>15</v>
      </c>
      <c r="G66" s="94">
        <f t="shared" si="12"/>
        <v>2.3243957733187258E-3</v>
      </c>
      <c r="H66" s="79">
        <v>0</v>
      </c>
      <c r="I66" s="5">
        <v>0</v>
      </c>
      <c r="J66" s="153">
        <f t="shared" si="13"/>
        <v>0</v>
      </c>
      <c r="K66" s="194">
        <f t="shared" si="14"/>
        <v>75</v>
      </c>
      <c r="L66" s="198">
        <f t="shared" si="15"/>
        <v>173.33333333333334</v>
      </c>
      <c r="M66" s="95" t="str">
        <f t="shared" si="16"/>
        <v xml:space="preserve"> </v>
      </c>
      <c r="N66" s="96" t="str">
        <f t="shared" si="17"/>
        <v xml:space="preserve"> </v>
      </c>
      <c r="O66" s="199" t="str">
        <f t="shared" si="18"/>
        <v xml:space="preserve"> </v>
      </c>
      <c r="P66" s="198" t="str">
        <f t="shared" si="10"/>
        <v xml:space="preserve"> </v>
      </c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106"/>
      <c r="AI66" s="106"/>
      <c r="AJ66" s="106"/>
      <c r="AK66" s="106"/>
      <c r="AL66" s="106"/>
      <c r="AM66" s="106"/>
      <c r="AN66" s="106"/>
      <c r="AO66" s="106"/>
      <c r="AP66" s="106"/>
      <c r="AQ66" s="106"/>
      <c r="AR66" s="106"/>
    </row>
    <row r="67" spans="1:44" x14ac:dyDescent="0.25">
      <c r="A67" s="4" t="s">
        <v>72</v>
      </c>
      <c r="B67" s="79">
        <v>2</v>
      </c>
      <c r="C67" s="5">
        <v>20</v>
      </c>
      <c r="D67" s="130">
        <f t="shared" si="11"/>
        <v>3.0165457534577157E-3</v>
      </c>
      <c r="E67" s="80">
        <v>0</v>
      </c>
      <c r="F67" s="5">
        <v>0</v>
      </c>
      <c r="G67" s="94">
        <f t="shared" si="12"/>
        <v>0</v>
      </c>
      <c r="H67" s="79">
        <v>0</v>
      </c>
      <c r="I67" s="5">
        <v>0</v>
      </c>
      <c r="J67" s="153">
        <f t="shared" si="13"/>
        <v>0</v>
      </c>
      <c r="K67" s="194" t="str">
        <f t="shared" si="14"/>
        <v xml:space="preserve"> </v>
      </c>
      <c r="L67" s="198" t="str">
        <f t="shared" si="15"/>
        <v xml:space="preserve"> </v>
      </c>
      <c r="M67" s="95" t="str">
        <f t="shared" si="16"/>
        <v xml:space="preserve"> </v>
      </c>
      <c r="N67" s="96" t="str">
        <f t="shared" si="17"/>
        <v xml:space="preserve"> </v>
      </c>
      <c r="O67" s="199" t="str">
        <f t="shared" si="18"/>
        <v xml:space="preserve"> </v>
      </c>
      <c r="P67" s="198" t="str">
        <f t="shared" si="10"/>
        <v xml:space="preserve"> </v>
      </c>
      <c r="Q67" s="106"/>
      <c r="R67" s="106"/>
      <c r="S67" s="106"/>
      <c r="T67" s="106"/>
      <c r="U67" s="106"/>
      <c r="V67" s="106"/>
      <c r="W67" s="106"/>
      <c r="X67" s="106"/>
      <c r="Y67" s="106"/>
      <c r="Z67" s="106"/>
      <c r="AA67" s="106"/>
      <c r="AB67" s="106"/>
      <c r="AC67" s="106"/>
      <c r="AD67" s="106"/>
      <c r="AE67" s="106"/>
      <c r="AF67" s="106"/>
      <c r="AG67" s="106"/>
      <c r="AH67" s="106"/>
      <c r="AI67" s="106"/>
      <c r="AJ67" s="106"/>
      <c r="AK67" s="106"/>
      <c r="AL67" s="106"/>
      <c r="AM67" s="106"/>
      <c r="AN67" s="106"/>
      <c r="AO67" s="106"/>
      <c r="AP67" s="106"/>
      <c r="AQ67" s="106"/>
      <c r="AR67" s="106"/>
    </row>
    <row r="68" spans="1:44" ht="17.25" customHeight="1" x14ac:dyDescent="0.25">
      <c r="A68" s="4" t="s">
        <v>56</v>
      </c>
      <c r="B68" s="79">
        <v>9</v>
      </c>
      <c r="C68" s="5">
        <v>18</v>
      </c>
      <c r="D68" s="130">
        <f t="shared" si="11"/>
        <v>2.7148911781119437E-3</v>
      </c>
      <c r="E68" s="80">
        <v>13</v>
      </c>
      <c r="F68" s="5">
        <v>30</v>
      </c>
      <c r="G68" s="94">
        <f t="shared" si="12"/>
        <v>4.6487915466374517E-3</v>
      </c>
      <c r="H68" s="79">
        <v>17</v>
      </c>
      <c r="I68" s="5">
        <v>69</v>
      </c>
      <c r="J68" s="153">
        <f t="shared" si="13"/>
        <v>1.0273024229448742E-2</v>
      </c>
      <c r="K68" s="194">
        <f t="shared" si="14"/>
        <v>69.230769230769226</v>
      </c>
      <c r="L68" s="198">
        <f t="shared" si="15"/>
        <v>60</v>
      </c>
      <c r="M68" s="95">
        <f t="shared" si="16"/>
        <v>52.941176470588239</v>
      </c>
      <c r="N68" s="96">
        <f t="shared" si="17"/>
        <v>26.086956521739129</v>
      </c>
      <c r="O68" s="199">
        <f t="shared" si="18"/>
        <v>76.470588235294116</v>
      </c>
      <c r="P68" s="198">
        <f t="shared" si="10"/>
        <v>43.478260869565219</v>
      </c>
      <c r="Q68" s="106"/>
      <c r="R68" s="106"/>
      <c r="S68" s="106"/>
      <c r="T68" s="106"/>
      <c r="U68" s="106"/>
      <c r="V68" s="106"/>
      <c r="W68" s="106"/>
      <c r="X68" s="106"/>
      <c r="Y68" s="106"/>
      <c r="Z68" s="106"/>
      <c r="AA68" s="106"/>
      <c r="AB68" s="106"/>
      <c r="AC68" s="106"/>
      <c r="AD68" s="106"/>
      <c r="AE68" s="106"/>
      <c r="AF68" s="106"/>
      <c r="AG68" s="106"/>
      <c r="AH68" s="106"/>
      <c r="AI68" s="106"/>
      <c r="AJ68" s="106"/>
      <c r="AK68" s="106"/>
      <c r="AL68" s="106"/>
      <c r="AM68" s="106"/>
      <c r="AN68" s="106"/>
      <c r="AO68" s="106"/>
      <c r="AP68" s="106"/>
      <c r="AQ68" s="106"/>
      <c r="AR68" s="106"/>
    </row>
    <row r="69" spans="1:44" x14ac:dyDescent="0.25">
      <c r="A69" s="4" t="s">
        <v>94</v>
      </c>
      <c r="B69" s="79">
        <v>5</v>
      </c>
      <c r="C69" s="5">
        <v>17</v>
      </c>
      <c r="D69" s="130">
        <f t="shared" si="11"/>
        <v>2.5640638904390585E-3</v>
      </c>
      <c r="E69" s="80">
        <v>12</v>
      </c>
      <c r="F69" s="5">
        <v>62</v>
      </c>
      <c r="G69" s="94">
        <f t="shared" si="12"/>
        <v>9.6075025297174006E-3</v>
      </c>
      <c r="H69" s="79">
        <v>7</v>
      </c>
      <c r="I69" s="5">
        <v>22</v>
      </c>
      <c r="J69" s="153">
        <f t="shared" si="13"/>
        <v>3.2754570006938012E-3</v>
      </c>
      <c r="K69" s="194">
        <f t="shared" si="14"/>
        <v>41.666666666666671</v>
      </c>
      <c r="L69" s="198">
        <f t="shared" si="15"/>
        <v>27.419354838709676</v>
      </c>
      <c r="M69" s="95">
        <f t="shared" si="16"/>
        <v>71.428571428571431</v>
      </c>
      <c r="N69" s="96">
        <f t="shared" si="17"/>
        <v>77.272727272727266</v>
      </c>
      <c r="O69" s="199">
        <f t="shared" si="18"/>
        <v>171.42857142857142</v>
      </c>
      <c r="P69" s="198">
        <f t="shared" si="10"/>
        <v>281.81818181818181</v>
      </c>
      <c r="Q69" s="106"/>
      <c r="R69" s="106"/>
      <c r="S69" s="106"/>
      <c r="T69" s="106"/>
      <c r="U69" s="106"/>
      <c r="V69" s="106"/>
      <c r="W69" s="106"/>
      <c r="X69" s="106"/>
      <c r="Y69" s="106"/>
      <c r="Z69" s="106"/>
      <c r="AA69" s="106"/>
      <c r="AB69" s="106"/>
      <c r="AC69" s="106"/>
      <c r="AD69" s="106"/>
      <c r="AE69" s="106"/>
      <c r="AF69" s="106"/>
      <c r="AG69" s="106"/>
      <c r="AH69" s="106"/>
      <c r="AI69" s="106"/>
      <c r="AJ69" s="106"/>
      <c r="AK69" s="106"/>
      <c r="AL69" s="106"/>
      <c r="AM69" s="106"/>
      <c r="AN69" s="106"/>
      <c r="AO69" s="106"/>
      <c r="AP69" s="106"/>
      <c r="AQ69" s="106"/>
      <c r="AR69" s="106"/>
    </row>
    <row r="70" spans="1:44" x14ac:dyDescent="0.25">
      <c r="A70" s="4" t="s">
        <v>67</v>
      </c>
      <c r="B70" s="79">
        <v>5</v>
      </c>
      <c r="C70" s="5">
        <v>15</v>
      </c>
      <c r="D70" s="130">
        <f t="shared" ref="D70:D82" si="19">IF($C$83&lt;&gt;0,C70/$C$83*100,0)</f>
        <v>2.2624093150932865E-3</v>
      </c>
      <c r="E70" s="80">
        <v>0</v>
      </c>
      <c r="F70" s="5">
        <v>0</v>
      </c>
      <c r="G70" s="94">
        <f t="shared" ref="G70:G78" si="20">IF($F$83&lt;&gt;0,F70/$F$83*100,0)</f>
        <v>0</v>
      </c>
      <c r="H70" s="79">
        <v>5</v>
      </c>
      <c r="I70" s="5">
        <v>45</v>
      </c>
      <c r="J70" s="153">
        <f t="shared" ref="J70:J78" si="21">IF($I$83&lt;&gt;0,I70/$I$83*100,0)</f>
        <v>6.6997984105100477E-3</v>
      </c>
      <c r="K70" s="194" t="str">
        <f t="shared" ref="K70:L83" si="22">IF(OR(B70&lt;&gt;0)*(E70&lt;&gt;0),B70/E70*100," ")</f>
        <v xml:space="preserve"> </v>
      </c>
      <c r="L70" s="198" t="str">
        <f t="shared" ref="L70:L80" si="23">IF(OR(C70&lt;&gt;0)*(F70&lt;&gt;0),C70/F70*100," ")</f>
        <v xml:space="preserve"> </v>
      </c>
      <c r="M70" s="95">
        <f t="shared" ref="M70:N83" si="24">IF(OR(B70&lt;&gt;0)*(H70&lt;&gt;0),B70/H70*100," ")</f>
        <v>100</v>
      </c>
      <c r="N70" s="96">
        <f t="shared" ref="N70:N80" si="25">IF(OR(C70&lt;&gt;0)*(I70&lt;&gt;0),C70/I70*100," ")</f>
        <v>33.333333333333329</v>
      </c>
      <c r="O70" s="199" t="str">
        <f t="shared" si="18"/>
        <v xml:space="preserve"> </v>
      </c>
      <c r="P70" s="198" t="str">
        <f t="shared" si="10"/>
        <v xml:space="preserve"> </v>
      </c>
      <c r="Q70" s="106"/>
      <c r="R70" s="106"/>
      <c r="S70" s="106"/>
      <c r="T70" s="106"/>
      <c r="U70" s="106"/>
      <c r="V70" s="106"/>
      <c r="W70" s="106"/>
      <c r="X70" s="106"/>
      <c r="Y70" s="106"/>
      <c r="Z70" s="106"/>
      <c r="AA70" s="106"/>
      <c r="AB70" s="106"/>
      <c r="AC70" s="106"/>
      <c r="AD70" s="106"/>
      <c r="AE70" s="106"/>
      <c r="AF70" s="106"/>
      <c r="AG70" s="106"/>
      <c r="AH70" s="106"/>
      <c r="AI70" s="106"/>
      <c r="AJ70" s="106"/>
      <c r="AK70" s="106"/>
      <c r="AL70" s="106"/>
      <c r="AM70" s="106"/>
      <c r="AN70" s="106"/>
      <c r="AO70" s="106"/>
      <c r="AP70" s="106"/>
      <c r="AQ70" s="106"/>
      <c r="AR70" s="106"/>
    </row>
    <row r="71" spans="1:44" x14ac:dyDescent="0.25">
      <c r="A71" s="4" t="s">
        <v>61</v>
      </c>
      <c r="B71" s="79">
        <v>3</v>
      </c>
      <c r="C71" s="5">
        <v>13</v>
      </c>
      <c r="D71" s="130">
        <f t="shared" si="19"/>
        <v>1.9607547397475149E-3</v>
      </c>
      <c r="E71" s="80">
        <v>10</v>
      </c>
      <c r="F71" s="5">
        <v>62</v>
      </c>
      <c r="G71" s="94">
        <f t="shared" si="20"/>
        <v>9.6075025297174006E-3</v>
      </c>
      <c r="H71" s="79">
        <v>18</v>
      </c>
      <c r="I71" s="5">
        <v>82</v>
      </c>
      <c r="J71" s="153">
        <f t="shared" si="21"/>
        <v>1.2208521548040533E-2</v>
      </c>
      <c r="K71" s="194">
        <f t="shared" si="22"/>
        <v>30</v>
      </c>
      <c r="L71" s="198">
        <f t="shared" si="23"/>
        <v>20.967741935483872</v>
      </c>
      <c r="M71" s="95">
        <f t="shared" si="24"/>
        <v>16.666666666666664</v>
      </c>
      <c r="N71" s="96">
        <f t="shared" si="25"/>
        <v>15.853658536585366</v>
      </c>
      <c r="O71" s="199">
        <f t="shared" ref="O71:P83" si="26">IF(OR(E71&lt;&gt;0)*(H71&lt;&gt;0),E71/H71*100," ")</f>
        <v>55.555555555555557</v>
      </c>
      <c r="P71" s="198">
        <f t="shared" ref="P71:P80" si="27">IF(OR(F71&lt;&gt;0)*(I71&lt;&gt;0),F71/I71*100," ")</f>
        <v>75.609756097560975</v>
      </c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</row>
    <row r="72" spans="1:44" x14ac:dyDescent="0.25">
      <c r="A72" s="4" t="s">
        <v>64</v>
      </c>
      <c r="B72" s="79">
        <v>6</v>
      </c>
      <c r="C72" s="5">
        <v>12</v>
      </c>
      <c r="D72" s="130">
        <f t="shared" si="19"/>
        <v>1.8099274520746295E-3</v>
      </c>
      <c r="E72" s="80">
        <v>3</v>
      </c>
      <c r="F72" s="5">
        <v>19</v>
      </c>
      <c r="G72" s="94">
        <f t="shared" si="20"/>
        <v>2.9442346462037194E-3</v>
      </c>
      <c r="H72" s="79">
        <v>5</v>
      </c>
      <c r="I72" s="5">
        <v>16</v>
      </c>
      <c r="J72" s="153">
        <f t="shared" si="21"/>
        <v>2.3821505459591286E-3</v>
      </c>
      <c r="K72" s="194">
        <f t="shared" si="22"/>
        <v>200</v>
      </c>
      <c r="L72" s="198">
        <f t="shared" si="23"/>
        <v>63.157894736842103</v>
      </c>
      <c r="M72" s="95">
        <f t="shared" si="24"/>
        <v>120</v>
      </c>
      <c r="N72" s="96">
        <f t="shared" si="25"/>
        <v>75</v>
      </c>
      <c r="O72" s="199">
        <f t="shared" si="26"/>
        <v>60</v>
      </c>
      <c r="P72" s="198">
        <f t="shared" si="27"/>
        <v>118.75</v>
      </c>
      <c r="Q72" s="106"/>
      <c r="R72" s="106"/>
      <c r="S72" s="106"/>
      <c r="T72" s="106"/>
      <c r="U72" s="106"/>
      <c r="V72" s="106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106"/>
      <c r="AO72" s="106"/>
      <c r="AP72" s="106"/>
      <c r="AQ72" s="106"/>
      <c r="AR72" s="106"/>
    </row>
    <row r="73" spans="1:44" ht="17.25" customHeight="1" x14ac:dyDescent="0.25">
      <c r="A73" s="4" t="s">
        <v>83</v>
      </c>
      <c r="B73" s="79">
        <v>1</v>
      </c>
      <c r="C73" s="5">
        <v>6</v>
      </c>
      <c r="D73" s="130">
        <f t="shared" si="19"/>
        <v>9.0496372603731474E-4</v>
      </c>
      <c r="E73" s="80">
        <v>3</v>
      </c>
      <c r="F73" s="5">
        <v>22</v>
      </c>
      <c r="G73" s="94">
        <f t="shared" si="20"/>
        <v>3.4091138008674649E-3</v>
      </c>
      <c r="H73" s="79">
        <v>1</v>
      </c>
      <c r="I73" s="5">
        <v>3</v>
      </c>
      <c r="J73" s="153">
        <f t="shared" si="21"/>
        <v>4.4665322736733658E-4</v>
      </c>
      <c r="K73" s="194">
        <f t="shared" si="22"/>
        <v>33.333333333333329</v>
      </c>
      <c r="L73" s="198">
        <f t="shared" si="23"/>
        <v>27.27272727272727</v>
      </c>
      <c r="M73" s="95">
        <f t="shared" si="24"/>
        <v>100</v>
      </c>
      <c r="N73" s="96">
        <f t="shared" si="25"/>
        <v>200</v>
      </c>
      <c r="O73" s="199">
        <f t="shared" si="26"/>
        <v>300</v>
      </c>
      <c r="P73" s="198">
        <f t="shared" si="27"/>
        <v>733.33333333333326</v>
      </c>
      <c r="Q73" s="106"/>
      <c r="R73" s="106"/>
      <c r="S73" s="106"/>
      <c r="T73" s="106"/>
      <c r="U73" s="106"/>
      <c r="V73" s="106"/>
      <c r="W73" s="106"/>
      <c r="X73" s="106"/>
      <c r="Y73" s="106"/>
      <c r="Z73" s="106"/>
      <c r="AA73" s="106"/>
      <c r="AB73" s="106"/>
      <c r="AC73" s="106"/>
      <c r="AD73" s="106"/>
      <c r="AE73" s="106"/>
      <c r="AF73" s="106"/>
      <c r="AG73" s="106"/>
      <c r="AH73" s="106"/>
      <c r="AI73" s="106"/>
      <c r="AJ73" s="106"/>
      <c r="AK73" s="106"/>
      <c r="AL73" s="106"/>
      <c r="AM73" s="106"/>
      <c r="AN73" s="106"/>
      <c r="AO73" s="106"/>
      <c r="AP73" s="106"/>
      <c r="AQ73" s="106"/>
      <c r="AR73" s="106"/>
    </row>
    <row r="74" spans="1:44" ht="17.25" customHeight="1" x14ac:dyDescent="0.25">
      <c r="A74" s="4" t="s">
        <v>89</v>
      </c>
      <c r="B74" s="79">
        <v>4</v>
      </c>
      <c r="C74" s="5">
        <v>6</v>
      </c>
      <c r="D74" s="130">
        <f t="shared" si="19"/>
        <v>9.0496372603731474E-4</v>
      </c>
      <c r="E74" s="80">
        <v>2</v>
      </c>
      <c r="F74" s="5">
        <v>8</v>
      </c>
      <c r="G74" s="94">
        <f t="shared" si="20"/>
        <v>1.239677745769987E-3</v>
      </c>
      <c r="H74" s="79">
        <v>2</v>
      </c>
      <c r="I74" s="5">
        <v>7</v>
      </c>
      <c r="J74" s="153">
        <f t="shared" si="21"/>
        <v>1.0421908638571186E-3</v>
      </c>
      <c r="K74" s="194">
        <f t="shared" si="22"/>
        <v>200</v>
      </c>
      <c r="L74" s="198">
        <f t="shared" si="23"/>
        <v>75</v>
      </c>
      <c r="M74" s="95">
        <f t="shared" si="24"/>
        <v>200</v>
      </c>
      <c r="N74" s="96">
        <f t="shared" si="25"/>
        <v>85.714285714285708</v>
      </c>
      <c r="O74" s="199">
        <f t="shared" si="26"/>
        <v>100</v>
      </c>
      <c r="P74" s="198">
        <f t="shared" si="27"/>
        <v>114.28571428571428</v>
      </c>
      <c r="Q74" s="106"/>
      <c r="R74" s="106"/>
      <c r="S74" s="106"/>
      <c r="T74" s="106"/>
      <c r="U74" s="106"/>
      <c r="V74" s="106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106"/>
      <c r="AO74" s="106"/>
      <c r="AP74" s="106"/>
      <c r="AQ74" s="106"/>
      <c r="AR74" s="106"/>
    </row>
    <row r="75" spans="1:44" x14ac:dyDescent="0.25">
      <c r="A75" s="4" t="s">
        <v>57</v>
      </c>
      <c r="B75" s="79">
        <v>3</v>
      </c>
      <c r="C75" s="5">
        <v>4</v>
      </c>
      <c r="D75" s="130">
        <f t="shared" si="19"/>
        <v>6.0330915069154313E-4</v>
      </c>
      <c r="E75" s="80">
        <v>1</v>
      </c>
      <c r="F75" s="5">
        <v>2</v>
      </c>
      <c r="G75" s="94">
        <f t="shared" si="20"/>
        <v>3.0991943644249675E-4</v>
      </c>
      <c r="H75" s="79">
        <v>3</v>
      </c>
      <c r="I75" s="5">
        <v>15</v>
      </c>
      <c r="J75" s="153">
        <f t="shared" si="21"/>
        <v>2.2332661368366829E-3</v>
      </c>
      <c r="K75" s="194">
        <f t="shared" si="22"/>
        <v>300</v>
      </c>
      <c r="L75" s="198">
        <f t="shared" si="23"/>
        <v>200</v>
      </c>
      <c r="M75" s="95">
        <f t="shared" si="24"/>
        <v>100</v>
      </c>
      <c r="N75" s="96">
        <f t="shared" si="25"/>
        <v>26.666666666666668</v>
      </c>
      <c r="O75" s="199">
        <f t="shared" si="26"/>
        <v>33.333333333333329</v>
      </c>
      <c r="P75" s="198">
        <f t="shared" si="27"/>
        <v>13.333333333333334</v>
      </c>
      <c r="Q75" s="106"/>
      <c r="R75" s="106"/>
      <c r="S75" s="106"/>
      <c r="T75" s="106"/>
      <c r="U75" s="106"/>
      <c r="V75" s="106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106"/>
      <c r="AO75" s="106"/>
      <c r="AP75" s="106"/>
      <c r="AQ75" s="106"/>
      <c r="AR75" s="106"/>
    </row>
    <row r="76" spans="1:44" x14ac:dyDescent="0.25">
      <c r="A76" s="4" t="s">
        <v>85</v>
      </c>
      <c r="B76" s="79">
        <v>1</v>
      </c>
      <c r="C76" s="5">
        <v>4</v>
      </c>
      <c r="D76" s="130">
        <f t="shared" si="19"/>
        <v>6.0330915069154313E-4</v>
      </c>
      <c r="E76" s="80">
        <v>0</v>
      </c>
      <c r="F76" s="5">
        <v>0</v>
      </c>
      <c r="G76" s="94">
        <f t="shared" si="20"/>
        <v>0</v>
      </c>
      <c r="H76" s="79">
        <v>2</v>
      </c>
      <c r="I76" s="5">
        <v>4</v>
      </c>
      <c r="J76" s="153">
        <f t="shared" si="21"/>
        <v>5.9553763648978214E-4</v>
      </c>
      <c r="K76" s="194" t="str">
        <f t="shared" si="22"/>
        <v xml:space="preserve"> </v>
      </c>
      <c r="L76" s="198" t="str">
        <f t="shared" si="23"/>
        <v xml:space="preserve"> </v>
      </c>
      <c r="M76" s="95">
        <f t="shared" si="24"/>
        <v>50</v>
      </c>
      <c r="N76" s="96">
        <f t="shared" si="25"/>
        <v>100</v>
      </c>
      <c r="O76" s="199" t="str">
        <f t="shared" si="26"/>
        <v xml:space="preserve"> </v>
      </c>
      <c r="P76" s="198" t="str">
        <f t="shared" si="27"/>
        <v xml:space="preserve"> </v>
      </c>
      <c r="Q76" s="106"/>
      <c r="R76" s="106"/>
      <c r="S76" s="106"/>
      <c r="T76" s="106"/>
      <c r="U76" s="106"/>
      <c r="V76" s="106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106"/>
      <c r="AO76" s="106"/>
      <c r="AP76" s="106"/>
      <c r="AQ76" s="106"/>
      <c r="AR76" s="106"/>
    </row>
    <row r="77" spans="1:44" x14ac:dyDescent="0.25">
      <c r="A77" s="4" t="s">
        <v>90</v>
      </c>
      <c r="B77" s="79">
        <v>1</v>
      </c>
      <c r="C77" s="5">
        <v>4</v>
      </c>
      <c r="D77" s="130">
        <f t="shared" si="19"/>
        <v>6.0330915069154313E-4</v>
      </c>
      <c r="E77" s="80">
        <v>5</v>
      </c>
      <c r="F77" s="5">
        <v>27</v>
      </c>
      <c r="G77" s="94">
        <f t="shared" si="20"/>
        <v>4.1839123919737067E-3</v>
      </c>
      <c r="H77" s="79">
        <v>1</v>
      </c>
      <c r="I77" s="5">
        <v>1</v>
      </c>
      <c r="J77" s="153">
        <f t="shared" si="21"/>
        <v>1.4888440912244554E-4</v>
      </c>
      <c r="K77" s="194">
        <f t="shared" si="22"/>
        <v>20</v>
      </c>
      <c r="L77" s="198">
        <f t="shared" si="23"/>
        <v>14.814814814814813</v>
      </c>
      <c r="M77" s="95">
        <f t="shared" si="24"/>
        <v>100</v>
      </c>
      <c r="N77" s="96">
        <f t="shared" si="25"/>
        <v>400</v>
      </c>
      <c r="O77" s="199">
        <f t="shared" si="26"/>
        <v>500</v>
      </c>
      <c r="P77" s="198">
        <f t="shared" si="27"/>
        <v>2700</v>
      </c>
      <c r="Q77" s="106"/>
      <c r="R77" s="106"/>
      <c r="S77" s="106"/>
      <c r="T77" s="106"/>
      <c r="U77" s="106"/>
      <c r="V77" s="106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106"/>
      <c r="AO77" s="106"/>
      <c r="AP77" s="106"/>
      <c r="AQ77" s="106"/>
      <c r="AR77" s="106"/>
    </row>
    <row r="78" spans="1:44" ht="15.75" x14ac:dyDescent="0.25">
      <c r="A78" s="4" t="s">
        <v>68</v>
      </c>
      <c r="B78" s="146">
        <v>0</v>
      </c>
      <c r="C78" s="182">
        <v>0</v>
      </c>
      <c r="D78" s="181">
        <f t="shared" si="19"/>
        <v>0</v>
      </c>
      <c r="E78" s="183">
        <v>0</v>
      </c>
      <c r="F78" s="182">
        <v>0</v>
      </c>
      <c r="G78" s="94">
        <f t="shared" si="20"/>
        <v>0</v>
      </c>
      <c r="H78" s="146">
        <v>0</v>
      </c>
      <c r="I78" s="135">
        <v>0</v>
      </c>
      <c r="J78" s="130">
        <f t="shared" si="21"/>
        <v>0</v>
      </c>
      <c r="K78" s="194" t="str">
        <f t="shared" si="22"/>
        <v xml:space="preserve"> </v>
      </c>
      <c r="L78" s="198" t="str">
        <f t="shared" si="23"/>
        <v xml:space="preserve"> </v>
      </c>
      <c r="M78" s="95" t="str">
        <f t="shared" si="24"/>
        <v xml:space="preserve"> </v>
      </c>
      <c r="N78" s="96" t="str">
        <f t="shared" si="25"/>
        <v xml:space="preserve"> </v>
      </c>
      <c r="O78" s="199" t="str">
        <f t="shared" si="26"/>
        <v xml:space="preserve"> </v>
      </c>
      <c r="P78" s="198" t="str">
        <f t="shared" si="27"/>
        <v xml:space="preserve"> </v>
      </c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</row>
    <row r="79" spans="1:44" x14ac:dyDescent="0.25">
      <c r="A79" s="4" t="s">
        <v>71</v>
      </c>
      <c r="B79" s="142">
        <v>0</v>
      </c>
      <c r="C79" s="4">
        <v>0</v>
      </c>
      <c r="D79" s="130">
        <f t="shared" si="19"/>
        <v>0</v>
      </c>
      <c r="E79" s="147">
        <v>0</v>
      </c>
      <c r="F79" s="4">
        <v>0</v>
      </c>
      <c r="G79" s="94">
        <f t="shared" ref="G79:G80" si="28">IF($F$83&lt;&gt;0,F79/$F$83*100,0)</f>
        <v>0</v>
      </c>
      <c r="H79" s="142">
        <v>6</v>
      </c>
      <c r="I79" s="4">
        <v>36</v>
      </c>
      <c r="J79" s="130">
        <f t="shared" ref="J79:J80" si="29">IF($I$83&lt;&gt;0,I79/$I$83*100,0)</f>
        <v>5.3598387284080383E-3</v>
      </c>
      <c r="K79" s="194" t="str">
        <f t="shared" si="22"/>
        <v xml:space="preserve"> </v>
      </c>
      <c r="L79" s="198" t="str">
        <f t="shared" si="23"/>
        <v xml:space="preserve"> </v>
      </c>
      <c r="M79" s="95" t="str">
        <f t="shared" si="24"/>
        <v xml:space="preserve"> </v>
      </c>
      <c r="N79" s="96" t="str">
        <f t="shared" si="25"/>
        <v xml:space="preserve"> </v>
      </c>
      <c r="O79" s="199" t="str">
        <f t="shared" si="26"/>
        <v xml:space="preserve"> </v>
      </c>
      <c r="P79" s="198" t="str">
        <f t="shared" si="27"/>
        <v xml:space="preserve"> </v>
      </c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6"/>
      <c r="AF79" s="106"/>
      <c r="AG79" s="106"/>
      <c r="AH79" s="106"/>
      <c r="AI79" s="106"/>
      <c r="AJ79" s="106"/>
      <c r="AK79" s="106"/>
      <c r="AL79" s="106"/>
      <c r="AM79" s="106"/>
      <c r="AN79" s="106"/>
      <c r="AO79" s="106"/>
      <c r="AP79" s="106"/>
      <c r="AQ79" s="106"/>
      <c r="AR79" s="106"/>
    </row>
    <row r="80" spans="1:44" ht="15.75" thickBot="1" x14ac:dyDescent="0.3">
      <c r="A80" s="4" t="s">
        <v>84</v>
      </c>
      <c r="B80" s="143">
        <v>0</v>
      </c>
      <c r="C80" s="157">
        <v>0</v>
      </c>
      <c r="D80" s="145">
        <f t="shared" si="19"/>
        <v>0</v>
      </c>
      <c r="E80" s="148">
        <v>0</v>
      </c>
      <c r="F80" s="157">
        <v>0</v>
      </c>
      <c r="G80" s="149">
        <f t="shared" si="28"/>
        <v>0</v>
      </c>
      <c r="H80" s="143">
        <v>0</v>
      </c>
      <c r="I80" s="138">
        <v>0</v>
      </c>
      <c r="J80" s="145">
        <f t="shared" si="29"/>
        <v>0</v>
      </c>
      <c r="K80" s="194" t="str">
        <f t="shared" si="22"/>
        <v xml:space="preserve"> </v>
      </c>
      <c r="L80" s="198" t="str">
        <f t="shared" si="23"/>
        <v xml:space="preserve"> </v>
      </c>
      <c r="M80" s="191" t="str">
        <f t="shared" si="24"/>
        <v xml:space="preserve"> </v>
      </c>
      <c r="N80" s="96" t="str">
        <f t="shared" si="25"/>
        <v xml:space="preserve"> </v>
      </c>
      <c r="O80" s="199" t="str">
        <f t="shared" si="26"/>
        <v xml:space="preserve"> </v>
      </c>
      <c r="P80" s="198" t="str">
        <f t="shared" si="27"/>
        <v xml:space="preserve"> </v>
      </c>
      <c r="Q80" s="106"/>
      <c r="R80" s="106"/>
      <c r="S80" s="106"/>
      <c r="T80" s="106"/>
      <c r="U80" s="106"/>
      <c r="V80" s="106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106"/>
      <c r="AO80" s="106"/>
      <c r="AP80" s="106"/>
      <c r="AQ80" s="106"/>
      <c r="AR80" s="106"/>
    </row>
    <row r="81" spans="1:44" ht="15.75" x14ac:dyDescent="0.25">
      <c r="A81" s="168" t="s">
        <v>98</v>
      </c>
      <c r="B81" s="144">
        <f>SUM(B6:B80)-B10</f>
        <v>99634</v>
      </c>
      <c r="C81" s="139">
        <f>SUM(C6:C80)-C10</f>
        <v>611045</v>
      </c>
      <c r="D81" s="169">
        <f t="shared" si="19"/>
        <v>92.16225999607849</v>
      </c>
      <c r="E81" s="150">
        <f>SUM(E6:E80)-E10</f>
        <v>96855</v>
      </c>
      <c r="F81" s="139">
        <f>SUM(F6:F80)-F10</f>
        <v>598098</v>
      </c>
      <c r="G81" s="170">
        <f>IF($F$83&lt;&gt;0,F81/$F$83*100,0)</f>
        <v>92.681097548692222</v>
      </c>
      <c r="H81" s="144">
        <f>SUM(H6:H80)-H10</f>
        <v>99318</v>
      </c>
      <c r="I81" s="139">
        <f>SUM(I6:I80)-I10</f>
        <v>613227</v>
      </c>
      <c r="J81" s="171">
        <f>IF($I$83&lt;&gt;0,I81/$I$83*100,0)</f>
        <v>91.299939552929899</v>
      </c>
      <c r="K81" s="155">
        <f t="shared" si="22"/>
        <v>102.86923752000412</v>
      </c>
      <c r="L81" s="140">
        <f t="shared" si="22"/>
        <v>102.16469541780779</v>
      </c>
      <c r="M81" s="154">
        <f t="shared" si="24"/>
        <v>100.31816991884652</v>
      </c>
      <c r="N81" s="156">
        <f t="shared" si="24"/>
        <v>99.644177441632536</v>
      </c>
      <c r="O81" s="155">
        <f t="shared" si="26"/>
        <v>97.520086993294257</v>
      </c>
      <c r="P81" s="140">
        <f t="shared" si="26"/>
        <v>97.532887495168993</v>
      </c>
      <c r="Q81" s="106"/>
      <c r="R81" s="106"/>
      <c r="S81" s="106"/>
      <c r="T81" s="106"/>
      <c r="U81" s="106"/>
      <c r="V81" s="106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106"/>
      <c r="AO81" s="106"/>
      <c r="AP81" s="106"/>
      <c r="AQ81" s="106"/>
      <c r="AR81" s="106"/>
    </row>
    <row r="82" spans="1:44" ht="15.75" x14ac:dyDescent="0.25">
      <c r="A82" s="114" t="s">
        <v>99</v>
      </c>
      <c r="B82" s="172">
        <f>B10</f>
        <v>11713</v>
      </c>
      <c r="C82" s="173">
        <f>C10</f>
        <v>51965</v>
      </c>
      <c r="D82" s="174">
        <f t="shared" si="19"/>
        <v>7.8377400039215086</v>
      </c>
      <c r="E82" s="151">
        <f>E10</f>
        <v>9706</v>
      </c>
      <c r="F82" s="113">
        <f>F10</f>
        <v>47231</v>
      </c>
      <c r="G82" s="175">
        <f>IF($F$83&lt;&gt;0,F82/$F$83*100,0)</f>
        <v>7.3189024513077818</v>
      </c>
      <c r="H82" s="172">
        <f>H10</f>
        <v>11049</v>
      </c>
      <c r="I82" s="173">
        <f>I10</f>
        <v>58435</v>
      </c>
      <c r="J82" s="176">
        <f>IF($I$83&lt;&gt;0,I82/$I$83*100,0)</f>
        <v>8.7000604470701042</v>
      </c>
      <c r="K82" s="97">
        <f t="shared" si="22"/>
        <v>120.6779311765918</v>
      </c>
      <c r="L82" s="98">
        <f t="shared" si="22"/>
        <v>110.0230780631365</v>
      </c>
      <c r="M82" s="99">
        <f t="shared" si="24"/>
        <v>106.00959362838267</v>
      </c>
      <c r="N82" s="121">
        <f t="shared" si="24"/>
        <v>88.927868571917514</v>
      </c>
      <c r="O82" s="97">
        <f t="shared" si="26"/>
        <v>87.845053851027245</v>
      </c>
      <c r="P82" s="98">
        <f t="shared" si="26"/>
        <v>80.826559425002145</v>
      </c>
      <c r="Q82" s="106"/>
      <c r="R82" s="106"/>
      <c r="S82" s="106"/>
      <c r="T82" s="106"/>
      <c r="U82" s="106"/>
      <c r="V82" s="106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106"/>
      <c r="AO82" s="106"/>
      <c r="AP82" s="106"/>
      <c r="AQ82" s="106"/>
      <c r="AR82" s="106"/>
    </row>
    <row r="83" spans="1:44" ht="16.5" thickBot="1" x14ac:dyDescent="0.3">
      <c r="A83" s="115" t="s">
        <v>76</v>
      </c>
      <c r="B83" s="159">
        <f>B81+B82</f>
        <v>111347</v>
      </c>
      <c r="C83" s="160">
        <f>C81+C82</f>
        <v>663010</v>
      </c>
      <c r="D83" s="161">
        <f>D81+D82</f>
        <v>100</v>
      </c>
      <c r="E83" s="162">
        <f>SUM(E81:E82)</f>
        <v>106561</v>
      </c>
      <c r="F83" s="160">
        <f>SUM(F81:F82)</f>
        <v>645329</v>
      </c>
      <c r="G83" s="163">
        <f>G81+G82</f>
        <v>100</v>
      </c>
      <c r="H83" s="159">
        <f>SUM(H81:H82)</f>
        <v>110367</v>
      </c>
      <c r="I83" s="160">
        <f>SUM(I81:I82)</f>
        <v>671662</v>
      </c>
      <c r="J83" s="161">
        <f>J81+J82</f>
        <v>100</v>
      </c>
      <c r="K83" s="165">
        <f t="shared" si="22"/>
        <v>104.49132421805352</v>
      </c>
      <c r="L83" s="166">
        <f t="shared" si="22"/>
        <v>102.7398427778699</v>
      </c>
      <c r="M83" s="167">
        <f t="shared" si="24"/>
        <v>100.88794657823443</v>
      </c>
      <c r="N83" s="164">
        <f t="shared" si="24"/>
        <v>98.711852092272608</v>
      </c>
      <c r="O83" s="165">
        <f t="shared" si="26"/>
        <v>96.551505431877288</v>
      </c>
      <c r="P83" s="166">
        <f t="shared" si="26"/>
        <v>96.079426854578642</v>
      </c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106"/>
      <c r="AO83" s="106"/>
      <c r="AP83" s="106"/>
      <c r="AQ83" s="106"/>
      <c r="AR83" s="106"/>
    </row>
    <row r="84" spans="1:44" x14ac:dyDescent="0.25">
      <c r="A84" s="106"/>
      <c r="B84" s="137"/>
      <c r="C84" s="137"/>
      <c r="D84" s="106"/>
      <c r="E84" s="106"/>
      <c r="F84" s="106"/>
      <c r="G84" s="106"/>
      <c r="H84" s="106"/>
      <c r="I84" s="106"/>
      <c r="J84" s="106"/>
      <c r="K84" s="106"/>
      <c r="L84" s="106"/>
      <c r="M84" s="106"/>
      <c r="N84" s="106"/>
      <c r="O84" s="106"/>
      <c r="P84" s="106"/>
      <c r="Q84" s="106"/>
      <c r="R84" s="106"/>
      <c r="S84" s="106"/>
      <c r="T84" s="106"/>
      <c r="U84" s="106"/>
      <c r="V84" s="106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106"/>
      <c r="AO84" s="106"/>
      <c r="AP84" s="106"/>
      <c r="AQ84" s="106"/>
      <c r="AR84" s="106"/>
    </row>
    <row r="85" spans="1:44" x14ac:dyDescent="0.25">
      <c r="A85" s="106"/>
      <c r="B85" s="106"/>
      <c r="C85" s="106"/>
      <c r="D85" s="106"/>
      <c r="E85" s="106"/>
      <c r="F85" s="106"/>
      <c r="G85" s="106"/>
      <c r="H85" s="106"/>
      <c r="I85" s="106"/>
      <c r="J85" s="106"/>
      <c r="K85" s="106"/>
      <c r="L85" s="106"/>
      <c r="M85" s="106"/>
      <c r="N85" s="106"/>
      <c r="O85" s="106"/>
      <c r="P85" s="106"/>
      <c r="Q85" s="106"/>
      <c r="R85" s="106"/>
      <c r="S85" s="106"/>
      <c r="T85" s="106"/>
      <c r="U85" s="106"/>
      <c r="V85" s="106"/>
      <c r="W85" s="106"/>
      <c r="X85" s="106"/>
      <c r="Y85" s="106"/>
      <c r="Z85" s="106"/>
      <c r="AA85" s="106"/>
      <c r="AB85" s="106"/>
      <c r="AC85" s="106"/>
      <c r="AD85" s="106"/>
      <c r="AE85" s="106"/>
      <c r="AF85" s="106"/>
      <c r="AG85" s="106"/>
      <c r="AH85" s="106"/>
      <c r="AI85" s="106"/>
      <c r="AJ85" s="106"/>
      <c r="AK85" s="106"/>
      <c r="AL85" s="106"/>
      <c r="AM85" s="106"/>
      <c r="AN85" s="106"/>
      <c r="AO85" s="106"/>
      <c r="AP85" s="106"/>
      <c r="AQ85" s="106"/>
      <c r="AR85" s="106"/>
    </row>
    <row r="86" spans="1:44" x14ac:dyDescent="0.25">
      <c r="A86" s="106"/>
      <c r="B86" s="106"/>
      <c r="C86" s="106"/>
      <c r="D86" s="106"/>
      <c r="E86" s="106"/>
      <c r="F86" s="106"/>
      <c r="G86" s="106"/>
      <c r="H86" s="106"/>
      <c r="I86" s="106"/>
      <c r="J86" s="106"/>
      <c r="K86" s="106"/>
      <c r="L86" s="106"/>
      <c r="M86" s="106"/>
      <c r="N86" s="106"/>
      <c r="O86" s="106"/>
      <c r="P86" s="106"/>
      <c r="Q86" s="106"/>
      <c r="R86" s="106"/>
      <c r="S86" s="106"/>
      <c r="T86" s="106"/>
      <c r="U86" s="106"/>
      <c r="V86" s="106"/>
      <c r="W86" s="106"/>
      <c r="X86" s="106"/>
      <c r="Y86" s="106"/>
      <c r="Z86" s="106"/>
      <c r="AA86" s="106"/>
      <c r="AB86" s="106"/>
      <c r="AC86" s="106"/>
      <c r="AD86" s="106"/>
      <c r="AE86" s="106"/>
      <c r="AF86" s="106"/>
      <c r="AG86" s="106"/>
      <c r="AH86" s="106"/>
      <c r="AI86" s="106"/>
      <c r="AJ86" s="106"/>
      <c r="AK86" s="106"/>
      <c r="AL86" s="106"/>
      <c r="AM86" s="106"/>
      <c r="AN86" s="106"/>
      <c r="AO86" s="106"/>
      <c r="AP86" s="106"/>
      <c r="AQ86" s="106"/>
      <c r="AR86" s="106"/>
    </row>
    <row r="87" spans="1:44" x14ac:dyDescent="0.25">
      <c r="A87" s="106"/>
      <c r="B87" s="106"/>
      <c r="C87" s="13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6"/>
      <c r="AF87" s="106"/>
      <c r="AG87" s="106"/>
      <c r="AH87" s="106"/>
      <c r="AI87" s="106"/>
      <c r="AJ87" s="106"/>
      <c r="AK87" s="106"/>
      <c r="AL87" s="106"/>
      <c r="AM87" s="106"/>
      <c r="AN87" s="106"/>
      <c r="AO87" s="106"/>
      <c r="AP87" s="106"/>
      <c r="AQ87" s="106"/>
      <c r="AR87" s="106"/>
    </row>
    <row r="88" spans="1:44" x14ac:dyDescent="0.25">
      <c r="A88" s="106"/>
      <c r="B88" s="106"/>
      <c r="C88" s="106"/>
      <c r="D88" s="106"/>
      <c r="E88" s="106"/>
      <c r="F88" s="106"/>
      <c r="G88" s="106"/>
      <c r="H88" s="106"/>
      <c r="I88" s="106"/>
      <c r="J88" s="106"/>
      <c r="K88" s="106"/>
      <c r="L88" s="106"/>
      <c r="M88" s="106"/>
      <c r="N88" s="106"/>
      <c r="O88" s="106"/>
      <c r="P88" s="106"/>
      <c r="Q88" s="106"/>
      <c r="R88" s="106"/>
      <c r="S88" s="106"/>
      <c r="T88" s="106"/>
      <c r="U88" s="106"/>
      <c r="V88" s="106"/>
      <c r="W88" s="106"/>
      <c r="X88" s="106"/>
      <c r="Y88" s="106"/>
      <c r="Z88" s="106"/>
      <c r="AA88" s="106"/>
      <c r="AB88" s="106"/>
      <c r="AC88" s="106"/>
      <c r="AD88" s="106"/>
      <c r="AE88" s="106"/>
      <c r="AF88" s="106"/>
      <c r="AG88" s="106"/>
      <c r="AH88" s="106"/>
      <c r="AI88" s="106"/>
      <c r="AJ88" s="106"/>
      <c r="AK88" s="106"/>
      <c r="AL88" s="106"/>
      <c r="AM88" s="106"/>
      <c r="AN88" s="106"/>
      <c r="AO88" s="106"/>
      <c r="AP88" s="106"/>
      <c r="AQ88" s="106"/>
      <c r="AR88" s="106"/>
    </row>
    <row r="89" spans="1:44" x14ac:dyDescent="0.25">
      <c r="A89" s="106"/>
      <c r="B89" s="106"/>
      <c r="C89" s="106"/>
      <c r="D89" s="106"/>
      <c r="E89" s="106"/>
      <c r="F89" s="106"/>
      <c r="G89" s="106"/>
      <c r="H89" s="106"/>
      <c r="I89" s="106"/>
      <c r="J89" s="106"/>
      <c r="K89" s="106"/>
      <c r="L89" s="106"/>
      <c r="M89" s="106"/>
      <c r="N89" s="106"/>
      <c r="O89" s="106"/>
      <c r="P89" s="106"/>
      <c r="Q89" s="106"/>
      <c r="R89" s="106"/>
      <c r="S89" s="106"/>
      <c r="T89" s="106"/>
      <c r="U89" s="106"/>
      <c r="V89" s="106"/>
      <c r="W89" s="106"/>
      <c r="X89" s="106"/>
      <c r="Y89" s="106"/>
      <c r="Z89" s="106"/>
      <c r="AA89" s="106"/>
      <c r="AB89" s="106"/>
      <c r="AC89" s="106"/>
      <c r="AD89" s="106"/>
      <c r="AE89" s="106"/>
      <c r="AF89" s="106"/>
      <c r="AG89" s="106"/>
      <c r="AH89" s="106"/>
      <c r="AI89" s="106"/>
      <c r="AJ89" s="106"/>
      <c r="AK89" s="106"/>
      <c r="AL89" s="106"/>
      <c r="AM89" s="106"/>
      <c r="AN89" s="106"/>
      <c r="AO89" s="106"/>
      <c r="AP89" s="106"/>
      <c r="AQ89" s="106"/>
      <c r="AR89" s="106"/>
    </row>
    <row r="90" spans="1:44" x14ac:dyDescent="0.25">
      <c r="A90" s="106"/>
      <c r="B90" s="106"/>
      <c r="C90" s="106"/>
      <c r="D90" s="106"/>
      <c r="E90" s="106"/>
      <c r="F90" s="106"/>
      <c r="G90" s="106"/>
      <c r="H90" s="106"/>
      <c r="I90" s="106"/>
      <c r="J90" s="106"/>
      <c r="K90" s="106"/>
      <c r="L90" s="106"/>
      <c r="M90" s="106"/>
      <c r="N90" s="106"/>
      <c r="O90" s="106"/>
      <c r="P90" s="106"/>
      <c r="Q90" s="106"/>
      <c r="R90" s="106"/>
      <c r="S90" s="106"/>
      <c r="T90" s="106"/>
      <c r="U90" s="106"/>
      <c r="V90" s="106"/>
      <c r="W90" s="106"/>
      <c r="X90" s="106"/>
      <c r="Y90" s="106"/>
      <c r="Z90" s="106"/>
      <c r="AA90" s="106"/>
      <c r="AB90" s="106"/>
      <c r="AC90" s="106"/>
      <c r="AD90" s="106"/>
      <c r="AE90" s="106"/>
      <c r="AF90" s="106"/>
      <c r="AG90" s="106"/>
      <c r="AH90" s="106"/>
      <c r="AI90" s="106"/>
      <c r="AJ90" s="106"/>
      <c r="AK90" s="106"/>
      <c r="AL90" s="106"/>
      <c r="AM90" s="106"/>
      <c r="AN90" s="106"/>
      <c r="AO90" s="106"/>
      <c r="AP90" s="106"/>
      <c r="AQ90" s="106"/>
      <c r="AR90" s="106"/>
    </row>
    <row r="91" spans="1:44" x14ac:dyDescent="0.25">
      <c r="A91" s="106"/>
      <c r="B91" s="106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6"/>
      <c r="P91" s="106"/>
      <c r="Q91" s="106"/>
      <c r="R91" s="106"/>
      <c r="S91" s="106"/>
      <c r="T91" s="106"/>
      <c r="U91" s="106"/>
      <c r="V91" s="106"/>
      <c r="W91" s="106"/>
      <c r="X91" s="106"/>
      <c r="Y91" s="106"/>
      <c r="Z91" s="106"/>
      <c r="AA91" s="106"/>
      <c r="AB91" s="106"/>
      <c r="AC91" s="106"/>
      <c r="AD91" s="106"/>
      <c r="AE91" s="106"/>
      <c r="AF91" s="106"/>
      <c r="AG91" s="106"/>
      <c r="AH91" s="106"/>
      <c r="AI91" s="106"/>
      <c r="AJ91" s="106"/>
      <c r="AK91" s="106"/>
      <c r="AL91" s="106"/>
      <c r="AM91" s="106"/>
      <c r="AN91" s="106"/>
      <c r="AO91" s="106"/>
      <c r="AP91" s="106"/>
      <c r="AQ91" s="106"/>
      <c r="AR91" s="106"/>
    </row>
    <row r="92" spans="1:44" x14ac:dyDescent="0.25">
      <c r="A92" s="106"/>
      <c r="B92" s="106"/>
      <c r="C92" s="106"/>
      <c r="D92" s="106"/>
      <c r="E92" s="106"/>
      <c r="F92" s="106"/>
      <c r="G92" s="106"/>
      <c r="H92" s="106"/>
      <c r="I92" s="106"/>
      <c r="J92" s="106"/>
      <c r="K92" s="106"/>
      <c r="L92" s="106"/>
      <c r="M92" s="106"/>
      <c r="N92" s="106"/>
      <c r="O92" s="106"/>
      <c r="P92" s="106"/>
      <c r="Q92" s="106"/>
      <c r="R92" s="106"/>
      <c r="S92" s="106"/>
      <c r="T92" s="106"/>
      <c r="U92" s="106"/>
      <c r="V92" s="106"/>
      <c r="W92" s="106"/>
      <c r="X92" s="106"/>
      <c r="Y92" s="106"/>
      <c r="Z92" s="106"/>
      <c r="AA92" s="106"/>
      <c r="AB92" s="106"/>
      <c r="AC92" s="106"/>
      <c r="AD92" s="106"/>
      <c r="AE92" s="106"/>
      <c r="AF92" s="106"/>
      <c r="AG92" s="106"/>
      <c r="AH92" s="106"/>
      <c r="AI92" s="106"/>
      <c r="AJ92" s="106"/>
      <c r="AK92" s="106"/>
      <c r="AL92" s="106"/>
      <c r="AM92" s="106"/>
      <c r="AN92" s="106"/>
      <c r="AO92" s="106"/>
      <c r="AP92" s="106"/>
      <c r="AQ92" s="106"/>
      <c r="AR92" s="106"/>
    </row>
    <row r="93" spans="1:44" x14ac:dyDescent="0.25">
      <c r="A93" s="106"/>
      <c r="B93" s="106"/>
      <c r="C93" s="106"/>
      <c r="D93" s="106"/>
      <c r="E93" s="106"/>
      <c r="F93" s="106"/>
      <c r="G93" s="106"/>
      <c r="H93" s="106"/>
      <c r="I93" s="106"/>
      <c r="J93" s="106"/>
      <c r="K93" s="106"/>
      <c r="L93" s="106"/>
      <c r="M93" s="106"/>
      <c r="N93" s="106"/>
      <c r="O93" s="106"/>
      <c r="P93" s="106"/>
      <c r="Q93" s="106"/>
      <c r="R93" s="106"/>
      <c r="S93" s="106"/>
      <c r="T93" s="106"/>
      <c r="U93" s="106"/>
      <c r="V93" s="106"/>
      <c r="W93" s="106"/>
      <c r="X93" s="106"/>
      <c r="Y93" s="106"/>
      <c r="Z93" s="106"/>
      <c r="AA93" s="106"/>
      <c r="AB93" s="106"/>
      <c r="AC93" s="106"/>
      <c r="AD93" s="106"/>
      <c r="AE93" s="106"/>
      <c r="AF93" s="106"/>
      <c r="AG93" s="106"/>
      <c r="AH93" s="106"/>
      <c r="AI93" s="106"/>
      <c r="AJ93" s="106"/>
      <c r="AK93" s="106"/>
      <c r="AL93" s="106"/>
      <c r="AM93" s="106"/>
      <c r="AN93" s="106"/>
      <c r="AO93" s="106"/>
      <c r="AP93" s="106"/>
      <c r="AQ93" s="106"/>
      <c r="AR93" s="106"/>
    </row>
    <row r="94" spans="1:44" x14ac:dyDescent="0.25">
      <c r="A94" s="106"/>
      <c r="B94" s="106"/>
      <c r="C94" s="106"/>
      <c r="D94" s="106"/>
      <c r="E94" s="106"/>
      <c r="F94" s="106"/>
      <c r="G94" s="106"/>
      <c r="H94" s="106"/>
      <c r="I94" s="106"/>
      <c r="J94" s="106"/>
      <c r="K94" s="106"/>
      <c r="L94" s="106"/>
      <c r="M94" s="106"/>
      <c r="N94" s="106"/>
      <c r="O94" s="106"/>
      <c r="P94" s="106"/>
      <c r="Q94" s="106"/>
      <c r="R94" s="106"/>
      <c r="S94" s="106"/>
      <c r="T94" s="106"/>
      <c r="U94" s="106"/>
      <c r="V94" s="106"/>
      <c r="W94" s="106"/>
      <c r="X94" s="106"/>
      <c r="Y94" s="106"/>
      <c r="Z94" s="106"/>
      <c r="AA94" s="106"/>
      <c r="AB94" s="106"/>
      <c r="AC94" s="106"/>
      <c r="AD94" s="106"/>
      <c r="AE94" s="106"/>
      <c r="AF94" s="106"/>
      <c r="AG94" s="106"/>
      <c r="AH94" s="106"/>
      <c r="AI94" s="106"/>
      <c r="AJ94" s="106"/>
      <c r="AK94" s="106"/>
      <c r="AL94" s="106"/>
      <c r="AM94" s="106"/>
      <c r="AN94" s="106"/>
      <c r="AO94" s="106"/>
      <c r="AP94" s="106"/>
      <c r="AQ94" s="106"/>
      <c r="AR94" s="106"/>
    </row>
    <row r="95" spans="1:44" x14ac:dyDescent="0.25">
      <c r="A95" s="106"/>
      <c r="B95" s="106"/>
      <c r="C95" s="106"/>
      <c r="D95" s="106"/>
      <c r="E95" s="106"/>
      <c r="F95" s="106"/>
      <c r="G95" s="106"/>
      <c r="H95" s="106"/>
      <c r="I95" s="106"/>
      <c r="J95" s="106"/>
      <c r="K95" s="106"/>
      <c r="L95" s="106"/>
      <c r="M95" s="106"/>
      <c r="N95" s="106"/>
      <c r="O95" s="106"/>
      <c r="P95" s="106"/>
      <c r="Q95" s="106"/>
      <c r="R95" s="106"/>
      <c r="S95" s="106"/>
      <c r="T95" s="106"/>
      <c r="U95" s="106"/>
      <c r="V95" s="106"/>
      <c r="W95" s="106"/>
      <c r="X95" s="106"/>
      <c r="Y95" s="106"/>
      <c r="Z95" s="106"/>
      <c r="AA95" s="106"/>
      <c r="AB95" s="106"/>
      <c r="AC95" s="106"/>
      <c r="AD95" s="106"/>
      <c r="AE95" s="106"/>
      <c r="AF95" s="106"/>
      <c r="AG95" s="106"/>
      <c r="AH95" s="106"/>
      <c r="AI95" s="106"/>
      <c r="AJ95" s="106"/>
      <c r="AK95" s="106"/>
      <c r="AL95" s="106"/>
      <c r="AM95" s="106"/>
      <c r="AN95" s="106"/>
      <c r="AO95" s="106"/>
      <c r="AP95" s="106"/>
      <c r="AQ95" s="106"/>
      <c r="AR95" s="106"/>
    </row>
    <row r="96" spans="1:44" x14ac:dyDescent="0.25">
      <c r="A96" s="106"/>
      <c r="B96" s="106"/>
      <c r="C96" s="106"/>
      <c r="D96" s="106"/>
      <c r="E96" s="106"/>
      <c r="F96" s="106"/>
      <c r="G96" s="106"/>
      <c r="H96" s="106"/>
      <c r="I96" s="106"/>
      <c r="J96" s="106"/>
      <c r="K96" s="106"/>
      <c r="L96" s="106"/>
      <c r="M96" s="106"/>
      <c r="N96" s="106"/>
      <c r="O96" s="106"/>
      <c r="P96" s="106"/>
      <c r="Q96" s="106"/>
      <c r="R96" s="106"/>
      <c r="S96" s="106"/>
      <c r="T96" s="106"/>
      <c r="U96" s="106"/>
      <c r="V96" s="106"/>
      <c r="W96" s="106"/>
      <c r="X96" s="106"/>
      <c r="Y96" s="106"/>
      <c r="Z96" s="106"/>
      <c r="AA96" s="106"/>
      <c r="AB96" s="106"/>
      <c r="AC96" s="106"/>
      <c r="AD96" s="106"/>
      <c r="AE96" s="106"/>
      <c r="AF96" s="106"/>
      <c r="AG96" s="106"/>
      <c r="AH96" s="106"/>
      <c r="AI96" s="106"/>
      <c r="AJ96" s="106"/>
      <c r="AK96" s="106"/>
      <c r="AL96" s="106"/>
      <c r="AM96" s="106"/>
      <c r="AN96" s="106"/>
      <c r="AO96" s="106"/>
      <c r="AP96" s="106"/>
      <c r="AQ96" s="106"/>
      <c r="AR96" s="106"/>
    </row>
    <row r="97" spans="1:44" x14ac:dyDescent="0.25">
      <c r="A97" s="106"/>
      <c r="B97" s="106"/>
      <c r="C97" s="106"/>
      <c r="D97" s="106"/>
      <c r="E97" s="106"/>
      <c r="F97" s="106"/>
      <c r="G97" s="106"/>
      <c r="H97" s="106"/>
      <c r="I97" s="106"/>
      <c r="J97" s="106"/>
      <c r="K97" s="106"/>
      <c r="L97" s="106"/>
      <c r="M97" s="106"/>
      <c r="N97" s="106"/>
      <c r="O97" s="106"/>
      <c r="P97" s="106"/>
      <c r="Q97" s="106"/>
      <c r="R97" s="106"/>
      <c r="S97" s="106"/>
      <c r="T97" s="106"/>
      <c r="U97" s="106"/>
      <c r="V97" s="106"/>
      <c r="W97" s="106"/>
      <c r="X97" s="106"/>
      <c r="Y97" s="106"/>
      <c r="Z97" s="106"/>
      <c r="AA97" s="106"/>
      <c r="AB97" s="106"/>
      <c r="AC97" s="106"/>
      <c r="AD97" s="106"/>
      <c r="AE97" s="106"/>
      <c r="AF97" s="106"/>
      <c r="AG97" s="106"/>
      <c r="AH97" s="106"/>
      <c r="AI97" s="106"/>
      <c r="AJ97" s="106"/>
      <c r="AK97" s="106"/>
      <c r="AL97" s="106"/>
      <c r="AM97" s="106"/>
      <c r="AN97" s="106"/>
      <c r="AO97" s="106"/>
      <c r="AP97" s="106"/>
      <c r="AQ97" s="106"/>
      <c r="AR97" s="106"/>
    </row>
    <row r="98" spans="1:44" x14ac:dyDescent="0.25">
      <c r="A98" s="106"/>
      <c r="B98" s="106"/>
      <c r="C98" s="106"/>
      <c r="D98" s="106"/>
      <c r="E98" s="106"/>
      <c r="F98" s="106"/>
      <c r="G98" s="106"/>
      <c r="H98" s="106"/>
      <c r="I98" s="106"/>
      <c r="J98" s="106"/>
      <c r="K98" s="106"/>
      <c r="L98" s="106"/>
      <c r="M98" s="106"/>
      <c r="N98" s="106"/>
      <c r="O98" s="106"/>
      <c r="P98" s="106"/>
      <c r="Q98" s="106"/>
      <c r="R98" s="106"/>
      <c r="S98" s="106"/>
      <c r="T98" s="106"/>
      <c r="U98" s="106"/>
      <c r="V98" s="106"/>
      <c r="W98" s="106"/>
      <c r="X98" s="106"/>
      <c r="Y98" s="106"/>
      <c r="Z98" s="106"/>
      <c r="AA98" s="106"/>
      <c r="AB98" s="106"/>
      <c r="AC98" s="106"/>
      <c r="AD98" s="106"/>
      <c r="AE98" s="106"/>
      <c r="AF98" s="106"/>
      <c r="AG98" s="106"/>
      <c r="AH98" s="106"/>
      <c r="AI98" s="106"/>
      <c r="AJ98" s="106"/>
      <c r="AK98" s="106"/>
      <c r="AL98" s="106"/>
      <c r="AM98" s="106"/>
      <c r="AN98" s="106"/>
      <c r="AO98" s="106"/>
      <c r="AP98" s="106"/>
      <c r="AQ98" s="106"/>
      <c r="AR98" s="106"/>
    </row>
    <row r="99" spans="1:44" x14ac:dyDescent="0.25">
      <c r="A99" s="106"/>
      <c r="B99" s="106"/>
      <c r="C99" s="106"/>
      <c r="D99" s="106"/>
      <c r="E99" s="106"/>
      <c r="F99" s="106"/>
      <c r="G99" s="106"/>
      <c r="H99" s="106"/>
      <c r="I99" s="106"/>
      <c r="J99" s="106"/>
      <c r="K99" s="106"/>
      <c r="L99" s="106"/>
      <c r="M99" s="106"/>
      <c r="N99" s="106"/>
      <c r="O99" s="106"/>
      <c r="P99" s="106"/>
      <c r="Q99" s="106"/>
      <c r="R99" s="106"/>
      <c r="S99" s="106"/>
      <c r="T99" s="106"/>
      <c r="U99" s="106"/>
      <c r="V99" s="106"/>
      <c r="W99" s="106"/>
      <c r="X99" s="106"/>
      <c r="Y99" s="106"/>
      <c r="Z99" s="106"/>
      <c r="AA99" s="106"/>
      <c r="AB99" s="106"/>
      <c r="AC99" s="106"/>
      <c r="AD99" s="106"/>
      <c r="AE99" s="106"/>
      <c r="AF99" s="106"/>
      <c r="AG99" s="106"/>
      <c r="AH99" s="106"/>
      <c r="AI99" s="106"/>
      <c r="AJ99" s="106"/>
      <c r="AK99" s="106"/>
      <c r="AL99" s="106"/>
      <c r="AM99" s="106"/>
      <c r="AN99" s="106"/>
      <c r="AO99" s="106"/>
      <c r="AP99" s="106"/>
      <c r="AQ99" s="106"/>
      <c r="AR99" s="106"/>
    </row>
    <row r="100" spans="1:44" x14ac:dyDescent="0.25">
      <c r="A100" s="106"/>
      <c r="B100" s="106"/>
      <c r="C100" s="106"/>
      <c r="D100" s="106"/>
      <c r="E100" s="106"/>
      <c r="F100" s="106"/>
      <c r="G100" s="106"/>
      <c r="H100" s="106"/>
      <c r="I100" s="106"/>
      <c r="J100" s="106"/>
      <c r="K100" s="106"/>
      <c r="L100" s="106"/>
      <c r="M100" s="106"/>
      <c r="N100" s="106"/>
      <c r="O100" s="106"/>
      <c r="P100" s="106"/>
      <c r="Q100" s="106"/>
      <c r="R100" s="106"/>
      <c r="S100" s="106"/>
      <c r="T100" s="106"/>
      <c r="U100" s="106"/>
      <c r="V100" s="106"/>
      <c r="W100" s="106"/>
      <c r="X100" s="106"/>
      <c r="Y100" s="106"/>
      <c r="Z100" s="106"/>
      <c r="AA100" s="106"/>
      <c r="AB100" s="106"/>
      <c r="AC100" s="106"/>
      <c r="AD100" s="106"/>
      <c r="AE100" s="106"/>
      <c r="AF100" s="106"/>
      <c r="AG100" s="106"/>
      <c r="AH100" s="106"/>
      <c r="AI100" s="106"/>
      <c r="AJ100" s="106"/>
      <c r="AK100" s="106"/>
      <c r="AL100" s="106"/>
      <c r="AM100" s="106"/>
      <c r="AN100" s="106"/>
      <c r="AO100" s="106"/>
      <c r="AP100" s="106"/>
      <c r="AQ100" s="106"/>
      <c r="AR100" s="106"/>
    </row>
    <row r="101" spans="1:44" x14ac:dyDescent="0.25">
      <c r="A101" s="106"/>
      <c r="B101" s="106"/>
      <c r="C101" s="106"/>
      <c r="D101" s="106"/>
      <c r="E101" s="106"/>
      <c r="F101" s="106"/>
      <c r="G101" s="106"/>
      <c r="H101" s="106"/>
      <c r="I101" s="106"/>
      <c r="J101" s="106"/>
      <c r="K101" s="106"/>
      <c r="L101" s="106"/>
      <c r="M101" s="106"/>
      <c r="N101" s="106"/>
      <c r="O101" s="106"/>
      <c r="P101" s="106"/>
      <c r="Q101" s="106"/>
      <c r="R101" s="106"/>
      <c r="S101" s="106"/>
      <c r="T101" s="106"/>
      <c r="U101" s="106"/>
      <c r="V101" s="106"/>
      <c r="W101" s="106"/>
      <c r="X101" s="106"/>
      <c r="Y101" s="106"/>
      <c r="Z101" s="106"/>
      <c r="AA101" s="106"/>
      <c r="AB101" s="106"/>
      <c r="AC101" s="106"/>
      <c r="AD101" s="106"/>
      <c r="AE101" s="106"/>
      <c r="AF101" s="106"/>
      <c r="AG101" s="106"/>
      <c r="AH101" s="106"/>
      <c r="AI101" s="106"/>
      <c r="AJ101" s="106"/>
      <c r="AK101" s="106"/>
      <c r="AL101" s="106"/>
      <c r="AM101" s="106"/>
      <c r="AN101" s="106"/>
      <c r="AO101" s="106"/>
      <c r="AP101" s="106"/>
      <c r="AQ101" s="106"/>
      <c r="AR101" s="106"/>
    </row>
    <row r="102" spans="1:44" x14ac:dyDescent="0.25">
      <c r="A102" s="106"/>
      <c r="B102" s="106"/>
      <c r="C102" s="106"/>
      <c r="D102" s="106"/>
      <c r="E102" s="106"/>
      <c r="F102" s="106"/>
      <c r="G102" s="106"/>
      <c r="H102" s="106"/>
      <c r="I102" s="106"/>
      <c r="J102" s="106"/>
      <c r="K102" s="106"/>
      <c r="L102" s="106"/>
      <c r="M102" s="106"/>
      <c r="N102" s="106"/>
      <c r="O102" s="106"/>
      <c r="P102" s="106"/>
      <c r="Q102" s="106"/>
      <c r="R102" s="106"/>
      <c r="S102" s="106"/>
      <c r="T102" s="106"/>
      <c r="U102" s="106"/>
      <c r="V102" s="106"/>
      <c r="W102" s="106"/>
      <c r="X102" s="106"/>
      <c r="Y102" s="106"/>
      <c r="Z102" s="106"/>
      <c r="AA102" s="106"/>
      <c r="AB102" s="106"/>
      <c r="AC102" s="106"/>
      <c r="AD102" s="106"/>
      <c r="AE102" s="106"/>
      <c r="AF102" s="106"/>
      <c r="AG102" s="106"/>
      <c r="AH102" s="106"/>
      <c r="AI102" s="106"/>
      <c r="AJ102" s="106"/>
      <c r="AK102" s="106"/>
      <c r="AL102" s="106"/>
      <c r="AM102" s="106"/>
      <c r="AN102" s="106"/>
      <c r="AO102" s="106"/>
      <c r="AP102" s="106"/>
      <c r="AQ102" s="106"/>
      <c r="AR102" s="106"/>
    </row>
    <row r="103" spans="1:44" x14ac:dyDescent="0.25">
      <c r="A103" s="106"/>
      <c r="B103" s="106"/>
      <c r="C103" s="106"/>
      <c r="D103" s="106"/>
      <c r="E103" s="106"/>
      <c r="F103" s="106"/>
      <c r="G103" s="106"/>
      <c r="H103" s="106"/>
      <c r="I103" s="106"/>
      <c r="J103" s="106"/>
      <c r="K103" s="106"/>
      <c r="L103" s="106"/>
      <c r="M103" s="106"/>
      <c r="N103" s="106"/>
      <c r="O103" s="106"/>
      <c r="P103" s="106"/>
      <c r="Q103" s="106"/>
      <c r="R103" s="106"/>
      <c r="S103" s="106"/>
      <c r="T103" s="106"/>
      <c r="U103" s="106"/>
      <c r="V103" s="106"/>
      <c r="W103" s="106"/>
      <c r="X103" s="106"/>
      <c r="Y103" s="106"/>
      <c r="Z103" s="106"/>
      <c r="AA103" s="106"/>
      <c r="AB103" s="106"/>
      <c r="AC103" s="106"/>
      <c r="AD103" s="106"/>
      <c r="AE103" s="106"/>
      <c r="AF103" s="106"/>
      <c r="AG103" s="106"/>
      <c r="AH103" s="106"/>
      <c r="AI103" s="106"/>
      <c r="AJ103" s="106"/>
      <c r="AK103" s="106"/>
      <c r="AL103" s="106"/>
      <c r="AM103" s="106"/>
      <c r="AN103" s="106"/>
      <c r="AO103" s="106"/>
      <c r="AP103" s="106"/>
      <c r="AQ103" s="106"/>
      <c r="AR103" s="106"/>
    </row>
    <row r="104" spans="1:44" x14ac:dyDescent="0.25">
      <c r="A104" s="106"/>
      <c r="B104" s="106"/>
      <c r="C104" s="106"/>
      <c r="D104" s="106"/>
      <c r="E104" s="106"/>
      <c r="F104" s="106"/>
      <c r="G104" s="106"/>
      <c r="H104" s="106"/>
      <c r="I104" s="106"/>
      <c r="J104" s="106"/>
      <c r="K104" s="106"/>
      <c r="L104" s="106"/>
      <c r="M104" s="106"/>
      <c r="N104" s="106"/>
      <c r="O104" s="106"/>
      <c r="P104" s="106"/>
      <c r="Q104" s="106"/>
      <c r="R104" s="106"/>
      <c r="S104" s="106"/>
      <c r="T104" s="106"/>
      <c r="U104" s="106"/>
      <c r="V104" s="106"/>
      <c r="W104" s="106"/>
      <c r="X104" s="106"/>
      <c r="Y104" s="106"/>
      <c r="Z104" s="106"/>
      <c r="AA104" s="106"/>
      <c r="AB104" s="106"/>
      <c r="AC104" s="106"/>
      <c r="AD104" s="106"/>
      <c r="AE104" s="106"/>
      <c r="AF104" s="106"/>
      <c r="AG104" s="106"/>
      <c r="AH104" s="106"/>
      <c r="AI104" s="106"/>
      <c r="AJ104" s="106"/>
      <c r="AK104" s="106"/>
      <c r="AL104" s="106"/>
      <c r="AM104" s="106"/>
      <c r="AN104" s="106"/>
      <c r="AO104" s="106"/>
      <c r="AP104" s="106"/>
      <c r="AQ104" s="106"/>
      <c r="AR104" s="106"/>
    </row>
    <row r="105" spans="1:44" x14ac:dyDescent="0.25">
      <c r="A105" s="106"/>
      <c r="B105" s="106"/>
      <c r="C105" s="106"/>
      <c r="D105" s="106"/>
      <c r="E105" s="106"/>
      <c r="F105" s="106"/>
      <c r="G105" s="106"/>
      <c r="H105" s="106"/>
      <c r="I105" s="106"/>
      <c r="J105" s="106"/>
      <c r="K105" s="106"/>
      <c r="L105" s="106"/>
      <c r="M105" s="106"/>
      <c r="N105" s="106"/>
      <c r="O105" s="106"/>
      <c r="P105" s="106"/>
      <c r="Q105" s="106"/>
      <c r="R105" s="106"/>
      <c r="S105" s="106"/>
      <c r="T105" s="106"/>
      <c r="U105" s="106"/>
      <c r="V105" s="106"/>
      <c r="W105" s="106"/>
      <c r="X105" s="106"/>
      <c r="Y105" s="106"/>
      <c r="Z105" s="106"/>
      <c r="AA105" s="106"/>
      <c r="AB105" s="106"/>
      <c r="AC105" s="106"/>
      <c r="AD105" s="106"/>
      <c r="AE105" s="106"/>
      <c r="AF105" s="106"/>
      <c r="AG105" s="106"/>
      <c r="AH105" s="106"/>
      <c r="AI105" s="106"/>
      <c r="AJ105" s="106"/>
      <c r="AK105" s="106"/>
      <c r="AL105" s="106"/>
      <c r="AM105" s="106"/>
      <c r="AN105" s="106"/>
      <c r="AO105" s="106"/>
      <c r="AP105" s="106"/>
      <c r="AQ105" s="106"/>
      <c r="AR105" s="106"/>
    </row>
    <row r="106" spans="1:44" x14ac:dyDescent="0.25">
      <c r="A106" s="106"/>
      <c r="B106" s="106"/>
      <c r="C106" s="106"/>
      <c r="D106" s="106"/>
      <c r="E106" s="106"/>
      <c r="F106" s="106"/>
      <c r="G106" s="106"/>
      <c r="H106" s="106"/>
      <c r="I106" s="106"/>
      <c r="J106" s="106"/>
      <c r="K106" s="106"/>
      <c r="L106" s="106"/>
      <c r="M106" s="106"/>
      <c r="N106" s="106"/>
      <c r="O106" s="106"/>
      <c r="P106" s="106"/>
      <c r="Q106" s="106"/>
      <c r="R106" s="106"/>
      <c r="S106" s="106"/>
      <c r="T106" s="106"/>
      <c r="U106" s="106"/>
      <c r="V106" s="106"/>
      <c r="W106" s="106"/>
      <c r="X106" s="106"/>
      <c r="Y106" s="106"/>
      <c r="Z106" s="106"/>
      <c r="AA106" s="106"/>
      <c r="AB106" s="106"/>
      <c r="AC106" s="106"/>
      <c r="AD106" s="106"/>
      <c r="AE106" s="106"/>
      <c r="AF106" s="106"/>
      <c r="AG106" s="106"/>
      <c r="AH106" s="106"/>
      <c r="AI106" s="106"/>
      <c r="AJ106" s="106"/>
      <c r="AK106" s="106"/>
      <c r="AL106" s="106"/>
      <c r="AM106" s="106"/>
      <c r="AN106" s="106"/>
      <c r="AO106" s="106"/>
      <c r="AP106" s="106"/>
      <c r="AQ106" s="106"/>
      <c r="AR106" s="106"/>
    </row>
    <row r="107" spans="1:44" x14ac:dyDescent="0.25">
      <c r="A107" s="106"/>
      <c r="B107" s="106"/>
      <c r="C107" s="106"/>
      <c r="D107" s="106"/>
      <c r="E107" s="106"/>
      <c r="F107" s="106"/>
      <c r="G107" s="106"/>
      <c r="H107" s="106"/>
      <c r="I107" s="106"/>
      <c r="J107" s="106"/>
      <c r="K107" s="106"/>
      <c r="L107" s="106"/>
      <c r="M107" s="106"/>
      <c r="N107" s="106"/>
      <c r="O107" s="106"/>
      <c r="P107" s="106"/>
      <c r="Q107" s="106"/>
      <c r="R107" s="106"/>
      <c r="S107" s="106"/>
      <c r="T107" s="106"/>
      <c r="U107" s="106"/>
      <c r="V107" s="106"/>
      <c r="W107" s="106"/>
      <c r="X107" s="106"/>
      <c r="Y107" s="106"/>
      <c r="Z107" s="106"/>
      <c r="AA107" s="106"/>
      <c r="AB107" s="106"/>
      <c r="AC107" s="106"/>
      <c r="AD107" s="106"/>
      <c r="AE107" s="106"/>
      <c r="AF107" s="106"/>
      <c r="AG107" s="106"/>
      <c r="AH107" s="106"/>
      <c r="AI107" s="106"/>
      <c r="AJ107" s="106"/>
      <c r="AK107" s="106"/>
      <c r="AL107" s="106"/>
      <c r="AM107" s="106"/>
      <c r="AN107" s="106"/>
      <c r="AO107" s="106"/>
      <c r="AP107" s="106"/>
      <c r="AQ107" s="106"/>
      <c r="AR107" s="106"/>
    </row>
    <row r="108" spans="1:44" x14ac:dyDescent="0.25">
      <c r="A108" s="106"/>
      <c r="B108" s="106"/>
      <c r="C108" s="106"/>
      <c r="D108" s="106"/>
      <c r="E108" s="106"/>
      <c r="F108" s="106"/>
      <c r="G108" s="106"/>
      <c r="H108" s="106"/>
      <c r="I108" s="106"/>
      <c r="J108" s="106"/>
      <c r="K108" s="106"/>
      <c r="L108" s="106"/>
      <c r="M108" s="106"/>
      <c r="N108" s="106"/>
      <c r="O108" s="106"/>
      <c r="P108" s="106"/>
      <c r="Q108" s="106"/>
      <c r="R108" s="106"/>
      <c r="S108" s="106"/>
      <c r="T108" s="106"/>
      <c r="U108" s="106"/>
      <c r="V108" s="106"/>
      <c r="W108" s="106"/>
      <c r="X108" s="106"/>
      <c r="Y108" s="106"/>
      <c r="Z108" s="106"/>
      <c r="AA108" s="106"/>
      <c r="AB108" s="106"/>
      <c r="AC108" s="106"/>
      <c r="AD108" s="106"/>
      <c r="AE108" s="106"/>
      <c r="AF108" s="106"/>
      <c r="AG108" s="106"/>
      <c r="AH108" s="106"/>
      <c r="AI108" s="106"/>
      <c r="AJ108" s="106"/>
      <c r="AK108" s="106"/>
      <c r="AL108" s="106"/>
      <c r="AM108" s="106"/>
      <c r="AN108" s="106"/>
      <c r="AO108" s="106"/>
      <c r="AP108" s="106"/>
      <c r="AQ108" s="106"/>
      <c r="AR108" s="10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11C7E8CA59E664AA18976A99ADE101D" ma:contentTypeVersion="4" ma:contentTypeDescription="Stvaranje novog dokumenta." ma:contentTypeScope="" ma:versionID="da2a6337361b7aaf5b31fd205a1598fc">
  <xsd:schema xmlns:xsd="http://www.w3.org/2001/XMLSchema" xmlns:xs="http://www.w3.org/2001/XMLSchema" xmlns:p="http://schemas.microsoft.com/office/2006/metadata/properties" xmlns:ns3="222be194-551f-45fb-b3b7-e68d1d89e47e" targetNamespace="http://schemas.microsoft.com/office/2006/metadata/properties" ma:root="true" ma:fieldsID="5879afd19be030a286848eda9556144f" ns3:_="">
    <xsd:import namespace="222be194-551f-45fb-b3b7-e68d1d89e47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be194-551f-45fb-b3b7-e68d1d89e4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7D37EBD-231B-4C5D-B937-2C073130FF2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8034D70-8565-4025-ADB0-231A7A6942B8}">
  <ds:schemaRefs>
    <ds:schemaRef ds:uri="http://purl.org/dc/terms/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elements/1.1/"/>
    <ds:schemaRef ds:uri="222be194-551f-45fb-b3b7-e68d1d89e47e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0449ADE1-38F9-489C-B0E7-74E839A2A3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22be194-551f-45fb-b3b7-e68d1d89e4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VisitMalinska-info</cp:lastModifiedBy>
  <cp:lastPrinted>2021-02-09T12:54:05Z</cp:lastPrinted>
  <dcterms:created xsi:type="dcterms:W3CDTF">2017-12-29T23:50:53Z</dcterms:created>
  <dcterms:modified xsi:type="dcterms:W3CDTF">2024-10-03T09:35:36Z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0x010100211C7E8CA59E664AA18976A99ADE101D</vt:lpwstr>
  </property>
</Properties>
</file>