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0C5EA8AE-FCDE-4799-9348-F1E0BC972FAB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8" i="3" l="1"/>
  <c r="I37" i="3"/>
  <c r="I82" i="5"/>
  <c r="I81" i="5"/>
  <c r="H82" i="5"/>
  <c r="H81" i="5"/>
  <c r="F82" i="5"/>
  <c r="F81" i="5"/>
  <c r="E82" i="5"/>
  <c r="E81" i="5"/>
  <c r="C82" i="5"/>
  <c r="C81" i="5"/>
  <c r="B82" i="5"/>
  <c r="B81" i="5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<sst xmlns="http://schemas.openxmlformats.org/spreadsheetml/2006/main" count="174" uniqueCount="110">
  <si>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</si>
  <si>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</si>
  <si>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</si>
  <si>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</si>
  <si>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</si>
  <si>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</si>
  <si>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</si>
  <si>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</si>
  <si>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</si>
  <si>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</si>
  <si>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</si>
  <si>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</si>
  <si>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</si>
  <si>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</si>
  <si>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</si>
  <si>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</si>
  <si>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</si>
  <si>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</si>
  <si>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</si>
  <si>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</si>
  <si>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</si>
  <si>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</si>
  <si>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</si>
  <si>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</si>
  <si>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</si>
  <si>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</si>
  <si>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</si>
  <si>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</si>
  <si>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</si>
  <si>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</si>
  <si>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</si>
  <si>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</si>
  <si>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</si>
  <si>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</si>
  <si>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</si>
  <si>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</si>
  <si>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</si>
  <si>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</si>
  <si>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</si>
  <si>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</si>
  <si>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</si>
  <si>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</si>
  <si>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</si>
  <si>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</si>
  <si>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</si>
  <si>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</si>
  <si>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</si>
  <si>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</si>
  <si>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</si>
  <si>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</si>
  <si>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</si>
  <si>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</si>
  <si>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</si>
  <si>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</si>
  <si>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</si>
  <si>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</si>
  <si>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</si>
  <si>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</si>
  <si>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</si>
  <si>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</si>
  <si>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</si>
  <si>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</si>
  <si>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</si>
  <si>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</si>
  <si>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</si>
  <si>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</si>
  <si>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</si>
  <si>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</si>
  <si>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</si>
  <si>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</si>
  <si>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</si>
  <si>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</si>
  <si>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</si>
  <si>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</si>
  <si>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</si>
  <si>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</si>
  <si>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</si>
  <si>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</si>
  <si>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</si>
  <si>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</si>
  <si>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</si>
  <si>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</si>
  <si>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</si>
  <si>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</si>
  <si>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</si>
  <si>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</si>
  <si>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</si>
  <si>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</si>
  <si>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</si>
  <si>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</si>
  <si>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</si>
  <si>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</si>
  <si>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</si>
  <si>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</si>
  <si>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</si>
  <si>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</si>
  <si>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</si>
  <si>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</si>
  <si>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</si>
  <si>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</si>
  <si>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</si>
  <si>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</si>
  <si>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</si>
  <si>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</si>
  <si>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Ost. azijske zemlje</t>
  </si>
  <si>
    <t>BiH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</si>
  <si>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4.5.2024.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travanj, 2024.</t>
  </si>
  <si>
    <t>IZVJEŠTAJ PO KAPACITETIMA I-IV/2024</t>
  </si>
  <si>
    <t>Ostale afričke zemlje</t>
  </si>
  <si>
    <t>TURISTIČKI PROMET PO ZEMLJAMA  I-IV/2024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</si>
</sst>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30.531091539898586</c:v>
                </c:pt>
                <c:pt idx="1">
                  <c:v>27.115025353616229</c:v>
                </c:pt>
                <c:pt idx="2">
                  <c:v>20.985677430833555</c:v>
                </c:pt>
                <c:pt idx="3">
                  <c:v>0</c:v>
                </c:pt>
                <c:pt idx="4">
                  <c:v>21.368205675651634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4718</c:v>
                </c:pt>
                <c:pt idx="2">
                  <c:v>6096</c:v>
                </c:pt>
                <c:pt idx="3">
                  <c:v>6864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3869</c:v>
                </c:pt>
                <c:pt idx="2">
                  <c:v>7574</c:v>
                </c:pt>
                <c:pt idx="3">
                  <c:v>11046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1538</c:v>
                </c:pt>
                <c:pt idx="2">
                  <c:v>9149</c:v>
                </c:pt>
                <c:pt idx="3">
                  <c:v>15421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2318</c:v>
                </c:pt>
                <c:pt idx="1">
                  <c:v>1226</c:v>
                </c:pt>
                <c:pt idx="2">
                  <c:v>506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3580</c:v>
                </c:pt>
                <c:pt idx="1">
                  <c:v>1566</c:v>
                </c:pt>
                <c:pt idx="2">
                  <c:v>427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5167</c:v>
                </c:pt>
                <c:pt idx="1">
                  <c:v>1158</c:v>
                </c:pt>
                <c:pt idx="2">
                  <c:v>376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2403550633552249"/>
                  <c:y val="-0.1543215814729544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7.2955823679277026E-2"/>
                  <c:y val="-0.12590398407791603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1316452925672544E-2"/>
                  <c:y val="0.1463876206120496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587124811171876"/>
                      <c:h val="0.176893091807434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8035348829598022"/>
                  <c:y val="2.04886889825903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2024932983274711"/>
                  <c:y val="6.768664148795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895029763567437"/>
                  <c:y val="-0.1627244811038718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70957953077553"/>
                      <c:h val="0.177058407920945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4.3832057773991316E-2"/>
                  <c:y val="-0.1162321830457614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3906934454011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7892898016959491"/>
                  <c:y val="-7.18478380370954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Njemačka</c:v>
                </c:pt>
                <c:pt idx="2">
                  <c:v>Austrija</c:v>
                </c:pt>
                <c:pt idx="3">
                  <c:v>Ost. azijske zemlje</c:v>
                </c:pt>
                <c:pt idx="4">
                  <c:v>Slovenija</c:v>
                </c:pt>
                <c:pt idx="5">
                  <c:v>Poljska</c:v>
                </c:pt>
                <c:pt idx="6">
                  <c:v>BiH</c:v>
                </c:pt>
                <c:pt idx="7">
                  <c:v>Mađarska</c:v>
                </c:pt>
                <c:pt idx="8">
                  <c:v>Italija</c:v>
                </c:pt>
                <c:pt idx="9">
                  <c:v>Makedonija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22.491232039823508</c:v>
                </c:pt>
                <c:pt idx="1">
                  <c:v>11.358750989930988</c:v>
                </c:pt>
                <c:pt idx="2">
                  <c:v>10.589433193800204</c:v>
                </c:pt>
                <c:pt idx="3">
                  <c:v>10.221744541237697</c:v>
                </c:pt>
                <c:pt idx="4">
                  <c:v>10.159520307727119</c:v>
                </c:pt>
                <c:pt idx="5">
                  <c:v>4.2199343817173895</c:v>
                </c:pt>
                <c:pt idx="6">
                  <c:v>3.7277972621337252</c:v>
                </c:pt>
                <c:pt idx="7">
                  <c:v>3.2639438850548705</c:v>
                </c:pt>
                <c:pt idx="8">
                  <c:v>3.1734359090394841</c:v>
                </c:pt>
                <c:pt idx="9">
                  <c:v>3.0885846815250595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20" sqref="A20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106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sqref="A1:Q3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107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78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7" t="s">
        <v>101</v>
      </c>
      <c r="C6" s="75">
        <v>718</v>
      </c>
      <c r="D6" s="27">
        <v>1600</v>
      </c>
      <c r="E6" s="27">
        <f>SUM(C6:D6)</f>
        <v>2318</v>
      </c>
      <c r="F6" s="28">
        <f>E6/E42*100</f>
        <v>51.568409343715238</v>
      </c>
      <c r="G6" s="75">
        <v>1734</v>
      </c>
      <c r="H6" s="27">
        <v>5130</v>
      </c>
      <c r="I6" s="27">
        <f>SUM(G6:H6)</f>
        <v>6864</v>
      </c>
      <c r="J6" s="67">
        <f>I6/I42*100</f>
        <v>30.531091539898586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8" t="s">
        <v>97</v>
      </c>
      <c r="C7" s="79">
        <v>763</v>
      </c>
      <c r="D7" s="5">
        <v>2817</v>
      </c>
      <c r="E7" s="5">
        <f>SUM(C7:D7)</f>
        <v>3580</v>
      </c>
      <c r="F7" s="6">
        <f>E7/E43*100</f>
        <v>59.488202060485207</v>
      </c>
      <c r="G7" s="79">
        <v>1433</v>
      </c>
      <c r="H7" s="5">
        <v>9613</v>
      </c>
      <c r="I7" s="5">
        <f>SUM(G7:H7)</f>
        <v>11046</v>
      </c>
      <c r="J7" s="68">
        <f>I7/I43*100</f>
        <v>40.945991029395415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8" t="s">
        <v>9</v>
      </c>
      <c r="C8" s="79">
        <v>1446</v>
      </c>
      <c r="D8" s="5">
        <v>3721</v>
      </c>
      <c r="E8" s="5">
        <f>SUM(C8:D8)</f>
        <v>5167</v>
      </c>
      <c r="F8" s="6">
        <f>E8/E44*100</f>
        <v>74.313246080828421</v>
      </c>
      <c r="G8" s="79">
        <v>2837</v>
      </c>
      <c r="H8" s="5">
        <v>12584</v>
      </c>
      <c r="I8" s="5">
        <f>SUM(G8:H8)</f>
        <v>15421</v>
      </c>
      <c r="J8" s="68">
        <f>I8/I44*100</f>
        <v>54.742634007809734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8" t="s">
        <v>102</v>
      </c>
      <c r="C9" s="8">
        <f>C6/C7*100</f>
        <v>94.10222804718218</v>
      </c>
      <c r="D9" s="7">
        <f>D6/D7*100</f>
        <v>56.798012069577567</v>
      </c>
      <c r="E9" s="7">
        <f>E6/E7*100</f>
        <v>64.748603351955296</v>
      </c>
      <c r="F9" s="6"/>
      <c r="G9" s="8">
        <f>G6/G7*100</f>
        <v>121.00488485694348</v>
      </c>
      <c r="H9" s="7">
        <f>H6/H7*100</f>
        <v>53.365234578175389</v>
      </c>
      <c r="I9" s="7">
        <f>I6/I7*100</f>
        <v>62.140141227593702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8" t="s">
        <v>103</v>
      </c>
      <c r="C10" s="8">
        <f>C6/C8*100</f>
        <v>49.654218533886585</v>
      </c>
      <c r="D10" s="7">
        <f>D6/D8*100</f>
        <v>42.999193765116907</v>
      </c>
      <c r="E10" s="7">
        <f>E6/E8*100</f>
        <v>44.861621830849622</v>
      </c>
      <c r="F10" s="6"/>
      <c r="G10" s="8">
        <f>G6/G8*100</f>
        <v>61.120902361649634</v>
      </c>
      <c r="H10" s="7">
        <f>H6/H8*100</f>
        <v>40.766052129688497</v>
      </c>
      <c r="I10" s="7">
        <f>I6/I8*100</f>
        <v>44.51073211853965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9" t="s">
        <v>7</v>
      </c>
      <c r="C11" s="14">
        <f>C6/E6*100</f>
        <v>30.97497842968076</v>
      </c>
      <c r="D11" s="15">
        <f>D6/E6*100</f>
        <v>69.02502157031924</v>
      </c>
      <c r="E11" s="15">
        <f>SUM(C11:D11)</f>
        <v>100</v>
      </c>
      <c r="F11" s="16"/>
      <c r="G11" s="14">
        <f>G6/I6*100</f>
        <v>25.26223776223776</v>
      </c>
      <c r="H11" s="15">
        <f>H6/I6*100</f>
        <v>74.73776223776224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7" t="s">
        <v>101</v>
      </c>
      <c r="C12" s="78">
        <v>204</v>
      </c>
      <c r="D12" s="30">
        <v>1022</v>
      </c>
      <c r="E12" s="30">
        <f>SUM(C12:D12)</f>
        <v>1226</v>
      </c>
      <c r="F12" s="31">
        <f>E12/E42*100</f>
        <v>27.274749721913238</v>
      </c>
      <c r="G12" s="78">
        <v>1601</v>
      </c>
      <c r="H12" s="30">
        <v>4495</v>
      </c>
      <c r="I12" s="30">
        <f>SUM(G12:H12)</f>
        <v>6096</v>
      </c>
      <c r="J12" s="70">
        <f>I12/I42*100</f>
        <v>27.115025353616229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8" t="s">
        <v>97</v>
      </c>
      <c r="C13" s="79">
        <v>365</v>
      </c>
      <c r="D13" s="5">
        <v>1201</v>
      </c>
      <c r="E13" s="5">
        <f>SUM(C13:D13)</f>
        <v>1566</v>
      </c>
      <c r="F13" s="6">
        <f>E13/E43*100</f>
        <v>26.021934197407777</v>
      </c>
      <c r="G13" s="79">
        <v>2395</v>
      </c>
      <c r="H13" s="5">
        <v>5179</v>
      </c>
      <c r="I13" s="5">
        <f>SUM(G13:H13)</f>
        <v>7574</v>
      </c>
      <c r="J13" s="68">
        <f>I13/I43*100</f>
        <v>28.075768247025245</v>
      </c>
      <c r="K13" s="56"/>
      <c r="L13" s="81" t="str">
        <f>B6</f>
        <v>2024.</v>
      </c>
      <c r="M13" s="92">
        <f>E6</f>
        <v>2318</v>
      </c>
      <c r="N13" s="92">
        <f>E12</f>
        <v>1226</v>
      </c>
      <c r="O13" s="92">
        <f>E18</f>
        <v>506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8" t="s">
        <v>9</v>
      </c>
      <c r="C14" s="79">
        <v>340</v>
      </c>
      <c r="D14" s="5">
        <v>818</v>
      </c>
      <c r="E14" s="5">
        <f>C14+D14</f>
        <v>1158</v>
      </c>
      <c r="F14" s="6">
        <f>E14/E44*100</f>
        <v>16.65468143247519</v>
      </c>
      <c r="G14" s="79">
        <v>4209</v>
      </c>
      <c r="H14" s="5">
        <v>4940</v>
      </c>
      <c r="I14" s="5">
        <f>SUM(G14:H14)</f>
        <v>9149</v>
      </c>
      <c r="J14" s="68">
        <f>I14/I44*100</f>
        <v>32.477813276535322</v>
      </c>
      <c r="K14" s="56"/>
      <c r="L14" s="81" t="str">
        <f>B7</f>
        <v>2023.</v>
      </c>
      <c r="M14" s="92">
        <f>E7</f>
        <v>3580</v>
      </c>
      <c r="N14" s="92">
        <f>E13</f>
        <v>1566</v>
      </c>
      <c r="O14" s="93">
        <f>E19</f>
        <v>427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8" t="s">
        <v>102</v>
      </c>
      <c r="C15" s="13">
        <f>C12/C13*100</f>
        <v>55.890410958904113</v>
      </c>
      <c r="D15" s="9">
        <f>D12/D13*11</f>
        <v>9.3605328892589501</v>
      </c>
      <c r="E15" s="9">
        <f>E12/E13*100</f>
        <v>78.288633461047255</v>
      </c>
      <c r="F15" s="6"/>
      <c r="G15" s="13">
        <f>G12/G13*100</f>
        <v>66.847599164926933</v>
      </c>
      <c r="H15" s="9">
        <f>H12/H13*100</f>
        <v>86.792817146167209</v>
      </c>
      <c r="I15" s="9">
        <f>I12/I13*100</f>
        <v>80.485872722471612</v>
      </c>
      <c r="J15" s="68"/>
      <c r="K15" s="56"/>
      <c r="L15" s="81" t="str">
        <f>B8</f>
        <v>2019.</v>
      </c>
      <c r="M15" s="92">
        <f>E8</f>
        <v>5167</v>
      </c>
      <c r="N15" s="92">
        <f>E14</f>
        <v>1158</v>
      </c>
      <c r="O15" s="93">
        <f>E20</f>
        <v>376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8" t="s">
        <v>103</v>
      </c>
      <c r="C16" s="13">
        <f>C12/C14*100</f>
        <v>60</v>
      </c>
      <c r="D16" s="9">
        <f>D12/D14*100</f>
        <v>124.93887530562347</v>
      </c>
      <c r="E16" s="9">
        <f>E12/E14*100</f>
        <v>105.87219343696029</v>
      </c>
      <c r="F16" s="6"/>
      <c r="G16" s="13">
        <f>G12/G14*100</f>
        <v>38.037538607745311</v>
      </c>
      <c r="H16" s="9">
        <f>H12/H14*100</f>
        <v>90.991902834008101</v>
      </c>
      <c r="I16" s="9">
        <f>I12/I14*100</f>
        <v>66.630232812329211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43"/>
      <c r="B17" s="230" t="s">
        <v>7</v>
      </c>
      <c r="C17" s="10">
        <f>C12/E12*100</f>
        <v>16.639477977161501</v>
      </c>
      <c r="D17" s="11">
        <f>D12/E12*100</f>
        <v>83.360522022838495</v>
      </c>
      <c r="E17" s="11">
        <f>SUM(C17:D17)</f>
        <v>100</v>
      </c>
      <c r="F17" s="12"/>
      <c r="G17" s="10">
        <f>G12/I12*100</f>
        <v>26.263123359580053</v>
      </c>
      <c r="H17" s="11">
        <f>H12/I12*100</f>
        <v>73.73687664041995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44" t="s">
        <v>11</v>
      </c>
      <c r="B18" s="227" t="s">
        <v>101</v>
      </c>
      <c r="C18" s="75">
        <v>78</v>
      </c>
      <c r="D18" s="27">
        <v>428</v>
      </c>
      <c r="E18" s="27">
        <f>C18+D18</f>
        <v>506</v>
      </c>
      <c r="F18" s="28">
        <f>E18/E42*100</f>
        <v>11.256952169076753</v>
      </c>
      <c r="G18" s="75">
        <v>641</v>
      </c>
      <c r="H18" s="27">
        <v>4077</v>
      </c>
      <c r="I18" s="27">
        <f>G18+H18</f>
        <v>4718</v>
      </c>
      <c r="J18" s="67">
        <f>I18/I42*100</f>
        <v>20.985677430833555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45"/>
      <c r="B19" s="228" t="s">
        <v>97</v>
      </c>
      <c r="C19" s="79">
        <v>36</v>
      </c>
      <c r="D19" s="5">
        <v>391</v>
      </c>
      <c r="E19" s="5">
        <f>SUM(C19:D19)</f>
        <v>427</v>
      </c>
      <c r="F19" s="6">
        <f>E19/E43*100</f>
        <v>7.0953805250913922</v>
      </c>
      <c r="G19" s="79">
        <v>363</v>
      </c>
      <c r="H19" s="5">
        <v>3506</v>
      </c>
      <c r="I19" s="5">
        <f>SUM(G19:H19)</f>
        <v>3869</v>
      </c>
      <c r="J19" s="68">
        <f>I19/I43*100</f>
        <v>14.341846758349705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45"/>
      <c r="B20" s="228" t="s">
        <v>9</v>
      </c>
      <c r="C20" s="79">
        <v>62</v>
      </c>
      <c r="D20" s="5">
        <v>314</v>
      </c>
      <c r="E20" s="5">
        <f>C20+D20</f>
        <v>376</v>
      </c>
      <c r="F20" s="6">
        <f>E20/E44*100</f>
        <v>5.4077376671940165</v>
      </c>
      <c r="G20" s="79">
        <v>223</v>
      </c>
      <c r="H20" s="5">
        <v>1315</v>
      </c>
      <c r="I20" s="5">
        <f>G20+H20</f>
        <v>1538</v>
      </c>
      <c r="J20" s="68">
        <f>I20/I44*100</f>
        <v>5.4597089101881435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8" t="s">
        <v>102</v>
      </c>
      <c r="C21" s="13">
        <f>C18/C19*100</f>
        <v>216.66666666666666</v>
      </c>
      <c r="D21" s="9">
        <f>D18/D19*100</f>
        <v>109.46291560102301</v>
      </c>
      <c r="E21" s="9">
        <f>E18/E19*100</f>
        <v>118.50117096018735</v>
      </c>
      <c r="F21" s="6"/>
      <c r="G21" s="13">
        <f>G18/G19*100</f>
        <v>176.5840220385675</v>
      </c>
      <c r="H21" s="9">
        <f>H18/H19*100</f>
        <v>116.28636622932116</v>
      </c>
      <c r="I21" s="9">
        <f>I18/I19*100</f>
        <v>121.94365469113467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8" t="s">
        <v>103</v>
      </c>
      <c r="C22" s="13">
        <f>C18/C20*100</f>
        <v>125.80645161290323</v>
      </c>
      <c r="D22" s="226">
        <f>D18/D20*100</f>
        <v>136.30573248407643</v>
      </c>
      <c r="E22" s="9">
        <f>E18/E20*100</f>
        <v>134.57446808510639</v>
      </c>
      <c r="F22" s="6"/>
      <c r="G22" s="13">
        <f>G18/G20*100</f>
        <v>287.44394618834082</v>
      </c>
      <c r="H22" s="9">
        <f>H18/H20*100</f>
        <v>310.0380228136882</v>
      </c>
      <c r="I22" s="9">
        <f>I18/I20*100</f>
        <v>306.76202860858257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9" t="s">
        <v>7</v>
      </c>
      <c r="C23" s="14">
        <f>C18/E18*100</f>
        <v>15.41501976284585</v>
      </c>
      <c r="D23" s="15">
        <f>D18/E18*100</f>
        <v>84.584980237154156</v>
      </c>
      <c r="E23" s="15">
        <f>SUM(C23:D23)</f>
        <v>100</v>
      </c>
      <c r="F23" s="16"/>
      <c r="G23" s="14">
        <f>G18/I18*100</f>
        <v>13.586265366680797</v>
      </c>
      <c r="H23" s="15">
        <f>H18/I18*100</f>
        <v>86.413734633319208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12</v>
      </c>
      <c r="B24" s="227" t="s">
        <v>101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8" t="s">
        <v>97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12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8" t="s">
        <v>9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4718</v>
      </c>
      <c r="N26" s="93">
        <f>I19</f>
        <v>3869</v>
      </c>
      <c r="O26" s="93">
        <f>I20</f>
        <v>1538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8" t="s">
        <v>102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10</v>
      </c>
      <c r="M27" s="93">
        <f>I12</f>
        <v>6096</v>
      </c>
      <c r="N27" s="93">
        <f>I13</f>
        <v>7574</v>
      </c>
      <c r="O27" s="93">
        <f>I14</f>
        <v>9149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8" t="s">
        <v>103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6864</v>
      </c>
      <c r="N28" s="93">
        <f>I7</f>
        <v>11046</v>
      </c>
      <c r="O28" s="93">
        <f>I8</f>
        <v>15421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30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1" t="s">
        <v>101</v>
      </c>
      <c r="C30" s="75">
        <f t="shared" ref="C30:J32" si="0">C6+C12+C18+C24</f>
        <v>1000</v>
      </c>
      <c r="D30" s="27">
        <f t="shared" si="0"/>
        <v>3050</v>
      </c>
      <c r="E30" s="27">
        <f t="shared" si="0"/>
        <v>4050</v>
      </c>
      <c r="F30" s="28">
        <f t="shared" si="0"/>
        <v>90.100111234705224</v>
      </c>
      <c r="G30" s="75">
        <f t="shared" si="0"/>
        <v>3976</v>
      </c>
      <c r="H30" s="27">
        <f t="shared" si="0"/>
        <v>13702</v>
      </c>
      <c r="I30" s="27">
        <f>I6+I12+I18+I24</f>
        <v>17678</v>
      </c>
      <c r="J30" s="67">
        <f t="shared" si="0"/>
        <v>78.631794324348363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2" t="s">
        <v>95</v>
      </c>
      <c r="C31" s="77">
        <f t="shared" si="0"/>
        <v>1164</v>
      </c>
      <c r="D31" s="42">
        <f t="shared" si="0"/>
        <v>4409</v>
      </c>
      <c r="E31" s="42">
        <f t="shared" si="0"/>
        <v>5573</v>
      </c>
      <c r="F31" s="43">
        <f t="shared" si="0"/>
        <v>92.605516782984367</v>
      </c>
      <c r="G31" s="77">
        <f t="shared" si="0"/>
        <v>4191</v>
      </c>
      <c r="H31" s="42">
        <f t="shared" si="0"/>
        <v>18298</v>
      </c>
      <c r="I31" s="42">
        <f t="shared" si="0"/>
        <v>22489</v>
      </c>
      <c r="J31" s="72">
        <f t="shared" si="0"/>
        <v>83.363606034770356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2" t="s">
        <v>9</v>
      </c>
      <c r="C32" s="77">
        <f t="shared" si="0"/>
        <v>1848</v>
      </c>
      <c r="D32" s="42">
        <f t="shared" si="0"/>
        <v>4853</v>
      </c>
      <c r="E32" s="42">
        <f t="shared" si="0"/>
        <v>6701</v>
      </c>
      <c r="F32" s="43">
        <f t="shared" si="0"/>
        <v>96.37566518049762</v>
      </c>
      <c r="G32" s="77">
        <f t="shared" si="0"/>
        <v>7269</v>
      </c>
      <c r="H32" s="42">
        <f t="shared" si="0"/>
        <v>18839</v>
      </c>
      <c r="I32" s="42">
        <f t="shared" si="0"/>
        <v>26108</v>
      </c>
      <c r="J32" s="72">
        <f t="shared" si="0"/>
        <v>92.680156194533197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2" t="s">
        <v>102</v>
      </c>
      <c r="C33" s="45">
        <f>C30/C31*100</f>
        <v>85.910652920962193</v>
      </c>
      <c r="D33" s="44">
        <f>D30/D31*100</f>
        <v>69.17668405534134</v>
      </c>
      <c r="E33" s="44">
        <f>E30/E31*100</f>
        <v>72.671810514982951</v>
      </c>
      <c r="F33" s="43"/>
      <c r="G33" s="45">
        <f>G30/G31*100</f>
        <v>94.869959436888578</v>
      </c>
      <c r="H33" s="44">
        <f>H30/H31*100</f>
        <v>74.882500819761717</v>
      </c>
      <c r="I33" s="44">
        <f>I30/I31*100</f>
        <v>78.607319133798754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2" t="s">
        <v>103</v>
      </c>
      <c r="C34" s="45">
        <f>C30/C32*100</f>
        <v>54.112554112554115</v>
      </c>
      <c r="D34" s="44">
        <f>D30/D32*100</f>
        <v>62.847723057902328</v>
      </c>
      <c r="E34" s="44">
        <f>E30/E32*100</f>
        <v>60.438740486494559</v>
      </c>
      <c r="F34" s="43"/>
      <c r="G34" s="45">
        <f>G30/G32*100</f>
        <v>54.698032741780167</v>
      </c>
      <c r="H34" s="44">
        <f>H30/H32*100</f>
        <v>72.732098306704174</v>
      </c>
      <c r="I34" s="44">
        <f>I30/I32*100</f>
        <v>67.711046422552485</v>
      </c>
      <c r="J34" s="43"/>
      <c r="K34" s="248" t="s">
        <v>79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3" t="s">
        <v>7</v>
      </c>
      <c r="C35" s="50">
        <f>C30/E30*100</f>
        <v>24.691358024691358</v>
      </c>
      <c r="D35" s="48">
        <f>D30/E30*100</f>
        <v>75.308641975308646</v>
      </c>
      <c r="E35" s="48">
        <f>SUM(C35:D35)</f>
        <v>100</v>
      </c>
      <c r="F35" s="49"/>
      <c r="G35" s="50">
        <f>G30/I30*100</f>
        <v>22.491232039823508</v>
      </c>
      <c r="H35" s="48">
        <f>H30/I30*100</f>
        <v>77.508767960176499</v>
      </c>
      <c r="I35" s="48">
        <f>SUM(G35:H35)</f>
        <v>100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7" t="s">
        <v>101</v>
      </c>
      <c r="C36" s="75">
        <v>56</v>
      </c>
      <c r="D36" s="27">
        <v>389</v>
      </c>
      <c r="E36" s="27">
        <f>SUM(C36:D36)</f>
        <v>445</v>
      </c>
      <c r="F36" s="28">
        <f>E36/E42*100</f>
        <v>9.8998887652947722</v>
      </c>
      <c r="G36" s="75">
        <v>1092</v>
      </c>
      <c r="H36" s="27">
        <v>3712</v>
      </c>
      <c r="I36" s="27">
        <f>G36+H36</f>
        <v>4804</v>
      </c>
      <c r="J36" s="28">
        <f>I36/I42*100</f>
        <v>21.368205675651634</v>
      </c>
      <c r="K36" s="56"/>
      <c r="Q36" s="57"/>
    </row>
    <row r="37" spans="1:17" ht="15" customHeight="1" x14ac:dyDescent="0.25">
      <c r="A37" s="260"/>
      <c r="B37" s="228" t="s">
        <v>97</v>
      </c>
      <c r="C37" s="76">
        <v>35</v>
      </c>
      <c r="D37" s="22">
        <v>410</v>
      </c>
      <c r="E37" s="158">
        <f>SUM(C37:D37)</f>
        <v>445</v>
      </c>
      <c r="F37" s="23">
        <f>E37/E43*100</f>
        <v>7.3944832170156198</v>
      </c>
      <c r="G37" s="76">
        <v>307</v>
      </c>
      <c r="H37" s="22">
        <v>4181</v>
      </c>
      <c r="I37" s="22">
        <f>G37+H37</f>
        <v>4488</v>
      </c>
      <c r="J37" s="23">
        <f>I37/I43*100</f>
        <v>16.63639396522964</v>
      </c>
      <c r="K37" s="56"/>
      <c r="L37" s="81" t="s">
        <v>8</v>
      </c>
      <c r="M37" s="82">
        <f>J6</f>
        <v>30.531091539898586</v>
      </c>
      <c r="Q37" s="57"/>
    </row>
    <row r="38" spans="1:17" ht="15" customHeight="1" x14ac:dyDescent="0.25">
      <c r="A38" s="260"/>
      <c r="B38" s="228" t="s">
        <v>9</v>
      </c>
      <c r="C38" s="76">
        <v>17</v>
      </c>
      <c r="D38" s="22">
        <v>235</v>
      </c>
      <c r="E38" s="22">
        <f>SUM(C38:D38)</f>
        <v>252</v>
      </c>
      <c r="F38" s="23">
        <f>E38/E44*100</f>
        <v>3.6243348195023728</v>
      </c>
      <c r="G38" s="76">
        <v>153</v>
      </c>
      <c r="H38" s="22">
        <v>1909</v>
      </c>
      <c r="I38" s="22">
        <f>G38+H38</f>
        <v>2062</v>
      </c>
      <c r="J38" s="23">
        <f>I38/I44*100</f>
        <v>7.3198438054668085</v>
      </c>
      <c r="K38" s="56"/>
      <c r="L38" s="81" t="s">
        <v>10</v>
      </c>
      <c r="M38" s="82">
        <f>J12</f>
        <v>27.115025353616229</v>
      </c>
      <c r="Q38" s="57"/>
    </row>
    <row r="39" spans="1:17" ht="15" customHeight="1" x14ac:dyDescent="0.25">
      <c r="A39" s="260"/>
      <c r="B39" s="228" t="s">
        <v>102</v>
      </c>
      <c r="C39" s="25">
        <f>C36/C37*100</f>
        <v>160</v>
      </c>
      <c r="D39" s="24">
        <f>D36/D37*100</f>
        <v>94.878048780487802</v>
      </c>
      <c r="E39" s="24">
        <f>E36/E37*100</f>
        <v>100</v>
      </c>
      <c r="F39" s="23"/>
      <c r="G39" s="25">
        <f>G36/G37*100</f>
        <v>355.70032573289899</v>
      </c>
      <c r="H39" s="24">
        <f>H36/H37*100</f>
        <v>88.782587897632155</v>
      </c>
      <c r="I39" s="24">
        <f>I36/I37*100</f>
        <v>107.0409982174688</v>
      </c>
      <c r="J39" s="23"/>
      <c r="K39" s="56"/>
      <c r="L39" s="81" t="s">
        <v>11</v>
      </c>
      <c r="M39" s="82">
        <f>J18</f>
        <v>20.985677430833555</v>
      </c>
      <c r="Q39" s="57"/>
    </row>
    <row r="40" spans="1:17" ht="15" customHeight="1" x14ac:dyDescent="0.25">
      <c r="A40" s="260"/>
      <c r="B40" s="228" t="s">
        <v>103</v>
      </c>
      <c r="C40" s="25">
        <f>C36/C38*100</f>
        <v>329.41176470588232</v>
      </c>
      <c r="D40" s="220">
        <f>D36/D38*100</f>
        <v>165.53191489361703</v>
      </c>
      <c r="E40" s="24">
        <f>E36/E38*100</f>
        <v>176.58730158730157</v>
      </c>
      <c r="F40" s="23"/>
      <c r="G40" s="25">
        <f>G36/G38*100</f>
        <v>713.72549019607845</v>
      </c>
      <c r="H40" s="24">
        <f>H36/H38*100</f>
        <v>194.44735463593506</v>
      </c>
      <c r="I40" s="24">
        <f>I36/I38*100</f>
        <v>232.97769156159069</v>
      </c>
      <c r="J40" s="23"/>
      <c r="K40" s="56"/>
      <c r="L40" s="81" t="s">
        <v>12</v>
      </c>
      <c r="M40" s="82">
        <f>J24</f>
        <v>0</v>
      </c>
      <c r="Q40" s="57"/>
    </row>
    <row r="41" spans="1:17" ht="15" customHeight="1" thickBot="1" x14ac:dyDescent="0.3">
      <c r="A41" s="261"/>
      <c r="B41" s="234" t="s">
        <v>7</v>
      </c>
      <c r="C41" s="47">
        <f>C36/E36*100</f>
        <v>12.584269662921349</v>
      </c>
      <c r="D41" s="46">
        <f>D36/E36*100</f>
        <v>87.415730337078656</v>
      </c>
      <c r="E41" s="46">
        <f>SUM(C41:D41)</f>
        <v>100</v>
      </c>
      <c r="F41" s="26"/>
      <c r="G41" s="47">
        <f>G36/I36*100</f>
        <v>22.731057452123231</v>
      </c>
      <c r="H41" s="46">
        <f>H36/I36*100</f>
        <v>77.268942547876776</v>
      </c>
      <c r="I41" s="46">
        <f>SUM(G41:H41)</f>
        <v>100</v>
      </c>
      <c r="J41" s="26"/>
      <c r="K41" s="56"/>
      <c r="L41" s="81" t="s">
        <v>80</v>
      </c>
      <c r="M41" s="82">
        <f>J36</f>
        <v>21.368205675651634</v>
      </c>
      <c r="Q41" s="57"/>
    </row>
    <row r="42" spans="1:17" ht="15" customHeight="1" x14ac:dyDescent="0.25">
      <c r="A42" s="238" t="s">
        <v>77</v>
      </c>
      <c r="B42" s="235" t="s">
        <v>101</v>
      </c>
      <c r="C42" s="73">
        <f t="shared" ref="C42:D44" si="1">C30+C36</f>
        <v>1056</v>
      </c>
      <c r="D42" s="51">
        <f t="shared" si="1"/>
        <v>3439</v>
      </c>
      <c r="E42" s="51">
        <f>SUM(C42:D42)</f>
        <v>4495</v>
      </c>
      <c r="F42" s="52">
        <f>F6+F12+F18+F24+F36</f>
        <v>100</v>
      </c>
      <c r="G42" s="73">
        <f>G30+G36</f>
        <v>5068</v>
      </c>
      <c r="H42" s="51">
        <f t="shared" ref="G42:H44" si="2">H30+H36</f>
        <v>17414</v>
      </c>
      <c r="I42" s="51">
        <f>SUM(G42:H42)</f>
        <v>22482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6" t="s">
        <v>97</v>
      </c>
      <c r="C43" s="74">
        <f t="shared" si="1"/>
        <v>1199</v>
      </c>
      <c r="D43" s="32">
        <f t="shared" si="1"/>
        <v>4819</v>
      </c>
      <c r="E43" s="32">
        <f>SUM(C43:D43)</f>
        <v>6018</v>
      </c>
      <c r="F43" s="33">
        <f>F31+F37</f>
        <v>99.999999999999986</v>
      </c>
      <c r="G43" s="74">
        <f t="shared" si="2"/>
        <v>4498</v>
      </c>
      <c r="H43" s="32">
        <f t="shared" si="2"/>
        <v>22479</v>
      </c>
      <c r="I43" s="32">
        <f>SUM(G43:H43)</f>
        <v>26977</v>
      </c>
      <c r="J43" s="33">
        <f>J7+J13+J19+J25+J37</f>
        <v>100</v>
      </c>
      <c r="K43" s="56"/>
      <c r="Q43" s="57"/>
    </row>
    <row r="44" spans="1:17" ht="15" customHeight="1" x14ac:dyDescent="0.25">
      <c r="A44" s="238"/>
      <c r="B44" s="236" t="s">
        <v>9</v>
      </c>
      <c r="C44" s="74">
        <f t="shared" si="1"/>
        <v>1865</v>
      </c>
      <c r="D44" s="32">
        <f t="shared" si="1"/>
        <v>5088</v>
      </c>
      <c r="E44" s="32">
        <f>SUM(C44:D44)</f>
        <v>6953</v>
      </c>
      <c r="F44" s="33">
        <f>F32+F38</f>
        <v>100</v>
      </c>
      <c r="G44" s="74">
        <f t="shared" si="2"/>
        <v>7422</v>
      </c>
      <c r="H44" s="32">
        <f t="shared" si="2"/>
        <v>20748</v>
      </c>
      <c r="I44" s="192">
        <f>SUM(G44:H44)</f>
        <v>28170</v>
      </c>
      <c r="J44" s="33">
        <f>J32+J38</f>
        <v>100</v>
      </c>
      <c r="K44" s="56"/>
      <c r="Q44" s="57"/>
    </row>
    <row r="45" spans="1:17" ht="15" customHeight="1" x14ac:dyDescent="0.25">
      <c r="A45" s="238"/>
      <c r="B45" s="236" t="s">
        <v>102</v>
      </c>
      <c r="C45" s="35">
        <f>C42/C43*100</f>
        <v>88.073394495412856</v>
      </c>
      <c r="D45" s="34">
        <f>D42/D43*100</f>
        <v>71.363353392820088</v>
      </c>
      <c r="E45" s="34">
        <f>E42/E43*100</f>
        <v>74.692588899966765</v>
      </c>
      <c r="F45" s="33"/>
      <c r="G45" s="35">
        <f>G42/G43*100</f>
        <v>112.67229879946643</v>
      </c>
      <c r="H45" s="34">
        <f>H42/H43*100</f>
        <v>77.467858890520034</v>
      </c>
      <c r="I45" s="34">
        <f>I42/I43*100</f>
        <v>83.337658004967196</v>
      </c>
      <c r="J45" s="33"/>
      <c r="K45" s="56"/>
      <c r="Q45" s="57"/>
    </row>
    <row r="46" spans="1:17" ht="15" customHeight="1" x14ac:dyDescent="0.25">
      <c r="A46" s="238"/>
      <c r="B46" s="236" t="s">
        <v>103</v>
      </c>
      <c r="C46" s="35">
        <f>C42/C44*100</f>
        <v>56.621983914209117</v>
      </c>
      <c r="D46" s="34">
        <f>D42/D44*100</f>
        <v>67.590408805031444</v>
      </c>
      <c r="E46" s="34">
        <f>E42/E44*100</f>
        <v>64.648353228822089</v>
      </c>
      <c r="F46" s="33"/>
      <c r="G46" s="35">
        <f>G42/G44*100</f>
        <v>68.283481541363514</v>
      </c>
      <c r="H46" s="34">
        <f>H42/H44*100</f>
        <v>83.930981299402347</v>
      </c>
      <c r="I46" s="34">
        <f>I42/I44*100</f>
        <v>79.808306709265182</v>
      </c>
      <c r="J46" s="33"/>
      <c r="K46" s="56"/>
      <c r="Q46" s="57"/>
    </row>
    <row r="47" spans="1:17" ht="15" customHeight="1" thickBot="1" x14ac:dyDescent="0.3">
      <c r="A47" s="239"/>
      <c r="B47" s="237" t="s">
        <v>7</v>
      </c>
      <c r="C47" s="38">
        <f>C42/E42*100</f>
        <v>23.492769744160178</v>
      </c>
      <c r="D47" s="36">
        <f>D42/E42*100</f>
        <v>76.507230255839815</v>
      </c>
      <c r="E47" s="36">
        <f>SUM(C47:D47)</f>
        <v>100</v>
      </c>
      <c r="F47" s="37"/>
      <c r="G47" s="38">
        <f>G42/I42*100</f>
        <v>22.542478427186193</v>
      </c>
      <c r="H47" s="36">
        <f>H42/I42*100</f>
        <v>77.457521572813803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R17" sqref="R17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109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96</v>
      </c>
      <c r="B4" s="274" t="s">
        <v>101</v>
      </c>
      <c r="C4" s="274"/>
      <c r="D4" s="274"/>
      <c r="E4" s="275" t="s">
        <v>97</v>
      </c>
      <c r="F4" s="274"/>
      <c r="G4" s="276"/>
      <c r="H4" s="274" t="s">
        <v>9</v>
      </c>
      <c r="I4" s="274"/>
      <c r="J4" s="274"/>
      <c r="K4" s="277" t="s">
        <v>102</v>
      </c>
      <c r="L4" s="278"/>
      <c r="M4" s="274" t="s">
        <v>103</v>
      </c>
      <c r="N4" s="274"/>
      <c r="O4" s="279" t="s">
        <v>98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Hrvatska</v>
      </c>
      <c r="R5" s="101">
        <f>D6</f>
        <v>22.491232039823508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81</v>
      </c>
      <c r="B6" s="122">
        <v>1000</v>
      </c>
      <c r="C6" s="123">
        <v>3976</v>
      </c>
      <c r="D6" s="127">
        <f t="shared" ref="D6:D37" si="1">IF($C$83&lt;&gt;0,C6/$C$83*100,0)</f>
        <v>22.491232039823508</v>
      </c>
      <c r="E6" s="124">
        <v>1164</v>
      </c>
      <c r="F6" s="123">
        <v>4191</v>
      </c>
      <c r="G6" s="125">
        <f t="shared" ref="G6:G37" si="2">IF($F$83&lt;&gt;0,F6/$F$83*100,0)</f>
        <v>18.635777491217929</v>
      </c>
      <c r="H6" s="122">
        <v>1848</v>
      </c>
      <c r="I6" s="123">
        <v>7269</v>
      </c>
      <c r="J6" s="127">
        <f t="shared" ref="J6:J37" si="3">IF($I$83&lt;&gt;0,I6/$I$83*100,0)</f>
        <v>27.842040753791942</v>
      </c>
      <c r="K6" s="132">
        <f t="shared" ref="K6:K37" si="4">IF(OR(B6&lt;&gt;0)*(E6&lt;&gt;0),B6/E6*100," ")</f>
        <v>85.910652920962193</v>
      </c>
      <c r="L6" s="133">
        <f t="shared" ref="L6:L37" si="5">IF(OR(C6&lt;&gt;0)*(F6&lt;&gt;0),C6/F6*100," ")</f>
        <v>94.869959436888578</v>
      </c>
      <c r="M6" s="189">
        <f t="shared" ref="M6:M37" si="6">IF(OR(B6&lt;&gt;0)*(H6&lt;&gt;0),B6/H6*100," ")</f>
        <v>54.112554112554115</v>
      </c>
      <c r="N6" s="190">
        <f t="shared" ref="N6:N37" si="7">IF(OR(C6&lt;&gt;0)*(I6&lt;&gt;0),C6/I6*100," ")</f>
        <v>54.698032741780167</v>
      </c>
      <c r="O6" s="131">
        <f>IF(OR(E6&lt;&gt;0)*(H6&lt;&gt;0),E6/H6*100," ")</f>
        <v>62.987012987012989</v>
      </c>
      <c r="P6" s="133">
        <f>IF(OR(F6&lt;&gt;0)*(I6&lt;&gt;0),F6/I6*100," ")</f>
        <v>57.655798596780848</v>
      </c>
      <c r="Q6" t="str">
        <f t="shared" si="0"/>
        <v>Njemačka</v>
      </c>
      <c r="R6" s="101">
        <f t="shared" ref="R6:R14" si="8">D7</f>
        <v>11.358750989930988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22</v>
      </c>
      <c r="B7" s="108">
        <v>427</v>
      </c>
      <c r="C7" s="109">
        <v>2008</v>
      </c>
      <c r="D7" s="128">
        <f t="shared" si="1"/>
        <v>11.358750989930988</v>
      </c>
      <c r="E7" s="112">
        <v>794</v>
      </c>
      <c r="F7" s="109">
        <v>4170</v>
      </c>
      <c r="G7" s="39">
        <f t="shared" si="2"/>
        <v>18.542398505936237</v>
      </c>
      <c r="H7" s="108">
        <v>1384</v>
      </c>
      <c r="I7" s="109">
        <v>6785</v>
      </c>
      <c r="J7" s="127">
        <f t="shared" si="3"/>
        <v>25.988202849701242</v>
      </c>
      <c r="K7" s="132">
        <f t="shared" si="4"/>
        <v>53.778337531486144</v>
      </c>
      <c r="L7" s="133">
        <f t="shared" si="5"/>
        <v>48.153477218225419</v>
      </c>
      <c r="M7" s="40">
        <f t="shared" si="6"/>
        <v>30.852601156069365</v>
      </c>
      <c r="N7" s="41">
        <f t="shared" si="7"/>
        <v>29.594694178334564</v>
      </c>
      <c r="O7" s="131">
        <f t="shared" ref="O7:O38" si="9">IF(OR(E7&lt;&gt;0)*(H7&lt;&gt;0),E7/H7*100," ")</f>
        <v>57.369942196531788</v>
      </c>
      <c r="P7" s="133">
        <f t="shared" ref="P7:P70" si="10">IF(OR(F7&lt;&gt;0)*(I7&lt;&gt;0),F7/I7*100," ")</f>
        <v>61.459100957995581</v>
      </c>
      <c r="Q7" t="str">
        <f t="shared" si="0"/>
        <v>Austrija</v>
      </c>
      <c r="R7" s="101">
        <f t="shared" si="8"/>
        <v>10.589433193800204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28</v>
      </c>
      <c r="B8" s="108">
        <v>488</v>
      </c>
      <c r="C8" s="109">
        <v>1872</v>
      </c>
      <c r="D8" s="128">
        <f t="shared" si="1"/>
        <v>10.589433193800204</v>
      </c>
      <c r="E8" s="112">
        <v>1017</v>
      </c>
      <c r="F8" s="109">
        <v>3567</v>
      </c>
      <c r="G8" s="39">
        <f t="shared" si="2"/>
        <v>15.861087642847615</v>
      </c>
      <c r="H8" s="108">
        <v>801</v>
      </c>
      <c r="I8" s="109">
        <v>2710</v>
      </c>
      <c r="J8" s="127">
        <f t="shared" si="3"/>
        <v>10.379960165466523</v>
      </c>
      <c r="K8" s="132">
        <f t="shared" si="4"/>
        <v>47.984267453294002</v>
      </c>
      <c r="L8" s="133">
        <f t="shared" si="5"/>
        <v>52.481076534903281</v>
      </c>
      <c r="M8" s="40">
        <f t="shared" si="6"/>
        <v>60.923845193508122</v>
      </c>
      <c r="N8" s="41">
        <f t="shared" si="7"/>
        <v>69.077490774907744</v>
      </c>
      <c r="O8" s="131">
        <f t="shared" si="9"/>
        <v>126.96629213483146</v>
      </c>
      <c r="P8" s="133">
        <f t="shared" si="10"/>
        <v>131.62361623616238</v>
      </c>
      <c r="Q8" t="str">
        <f t="shared" si="0"/>
        <v>Ost. azijske zemlje</v>
      </c>
      <c r="R8" s="101">
        <f t="shared" si="8"/>
        <v>10.221744541237697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104</v>
      </c>
      <c r="B9" s="108">
        <v>50</v>
      </c>
      <c r="C9" s="109">
        <v>1807</v>
      </c>
      <c r="D9" s="128">
        <f t="shared" si="1"/>
        <v>10.221744541237697</v>
      </c>
      <c r="E9" s="112">
        <v>50</v>
      </c>
      <c r="F9" s="109">
        <v>952</v>
      </c>
      <c r="G9" s="39">
        <f t="shared" si="2"/>
        <v>4.2331806661034284</v>
      </c>
      <c r="H9" s="108">
        <v>5</v>
      </c>
      <c r="I9" s="109">
        <v>31</v>
      </c>
      <c r="J9" s="127">
        <f t="shared" si="3"/>
        <v>0.11873755170828866</v>
      </c>
      <c r="K9" s="132">
        <f t="shared" si="4"/>
        <v>100</v>
      </c>
      <c r="L9" s="133">
        <f t="shared" si="5"/>
        <v>189.81092436974788</v>
      </c>
      <c r="M9" s="40">
        <f t="shared" si="6"/>
        <v>1000</v>
      </c>
      <c r="N9" s="41">
        <f t="shared" si="7"/>
        <v>5829.0322580645161</v>
      </c>
      <c r="O9" s="131">
        <f t="shared" si="9"/>
        <v>1000</v>
      </c>
      <c r="P9" s="133">
        <f t="shared" si="10"/>
        <v>3070.9677419354839</v>
      </c>
      <c r="Q9" t="str">
        <f t="shared" si="0"/>
        <v>Slovenija</v>
      </c>
      <c r="R9" s="101">
        <f t="shared" si="8"/>
        <v>10.159520307727119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20</v>
      </c>
      <c r="B10" s="108">
        <v>837</v>
      </c>
      <c r="C10" s="109">
        <v>1796</v>
      </c>
      <c r="D10" s="128">
        <f t="shared" si="1"/>
        <v>10.159520307727119</v>
      </c>
      <c r="E10" s="112">
        <v>1257</v>
      </c>
      <c r="F10" s="109">
        <v>3211</v>
      </c>
      <c r="G10" s="39">
        <f t="shared" si="2"/>
        <v>14.278091511405577</v>
      </c>
      <c r="H10" s="108">
        <v>1116</v>
      </c>
      <c r="I10" s="109">
        <v>2696</v>
      </c>
      <c r="J10" s="127">
        <f t="shared" si="3"/>
        <v>10.326336755017619</v>
      </c>
      <c r="K10" s="132">
        <f t="shared" si="4"/>
        <v>66.587112171837703</v>
      </c>
      <c r="L10" s="133">
        <f t="shared" si="5"/>
        <v>55.932731236374963</v>
      </c>
      <c r="M10" s="40">
        <f t="shared" si="6"/>
        <v>75</v>
      </c>
      <c r="N10" s="41">
        <f t="shared" si="7"/>
        <v>66.617210682492583</v>
      </c>
      <c r="O10" s="131">
        <f t="shared" si="9"/>
        <v>112.63440860215054</v>
      </c>
      <c r="P10" s="133">
        <f t="shared" si="10"/>
        <v>119.10237388724036</v>
      </c>
      <c r="Q10" t="str">
        <f t="shared" si="0"/>
        <v>Poljska</v>
      </c>
      <c r="R10" s="101">
        <f t="shared" si="8"/>
        <v>4.2199343817173895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26</v>
      </c>
      <c r="B11" s="116">
        <v>214</v>
      </c>
      <c r="C11" s="117">
        <v>746</v>
      </c>
      <c r="D11" s="129">
        <f t="shared" si="1"/>
        <v>4.2199343817173895</v>
      </c>
      <c r="E11" s="118">
        <v>188</v>
      </c>
      <c r="F11" s="117">
        <v>413</v>
      </c>
      <c r="G11" s="119">
        <f t="shared" si="2"/>
        <v>1.8364533772066345</v>
      </c>
      <c r="H11" s="116">
        <v>83</v>
      </c>
      <c r="I11" s="110">
        <v>231</v>
      </c>
      <c r="J11" s="152">
        <f t="shared" si="3"/>
        <v>0.88478627240692509</v>
      </c>
      <c r="K11" s="195">
        <f t="shared" si="4"/>
        <v>113.82978723404256</v>
      </c>
      <c r="L11" s="196">
        <f t="shared" si="5"/>
        <v>180.62953995157386</v>
      </c>
      <c r="M11" s="197">
        <f t="shared" si="6"/>
        <v>257.83132530120486</v>
      </c>
      <c r="N11" s="214">
        <f t="shared" si="7"/>
        <v>322.94372294372295</v>
      </c>
      <c r="O11" s="215">
        <f t="shared" si="9"/>
        <v>226.50602409638557</v>
      </c>
      <c r="P11" s="196">
        <f t="shared" si="10"/>
        <v>178.78787878787878</v>
      </c>
      <c r="Q11" t="str">
        <f t="shared" si="0"/>
        <v>BiH</v>
      </c>
      <c r="R11" s="101">
        <f t="shared" si="8"/>
        <v>3.7277972621337252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105</v>
      </c>
      <c r="B12" s="116">
        <v>56</v>
      </c>
      <c r="C12" s="117">
        <v>659</v>
      </c>
      <c r="D12" s="129">
        <f t="shared" si="1"/>
        <v>3.7277972621337252</v>
      </c>
      <c r="E12" s="118">
        <v>85</v>
      </c>
      <c r="F12" s="117">
        <v>1072</v>
      </c>
      <c r="G12" s="119">
        <f t="shared" si="2"/>
        <v>4.7667748677131039</v>
      </c>
      <c r="H12" s="116">
        <v>211</v>
      </c>
      <c r="I12" s="110">
        <v>2504</v>
      </c>
      <c r="J12" s="152">
        <f t="shared" si="3"/>
        <v>9.5909299831469284</v>
      </c>
      <c r="K12" s="195">
        <f t="shared" si="4"/>
        <v>65.882352941176464</v>
      </c>
      <c r="L12" s="196">
        <f t="shared" si="5"/>
        <v>61.473880597014926</v>
      </c>
      <c r="M12" s="197">
        <f t="shared" si="6"/>
        <v>26.540284360189574</v>
      </c>
      <c r="N12" s="214">
        <f t="shared" si="7"/>
        <v>26.317891373801917</v>
      </c>
      <c r="O12" s="215">
        <f t="shared" si="9"/>
        <v>40.284360189573462</v>
      </c>
      <c r="P12" s="196">
        <f t="shared" si="10"/>
        <v>42.811501597444092</v>
      </c>
      <c r="Q12" t="str">
        <f t="shared" si="0"/>
        <v>Mađarska</v>
      </c>
      <c r="R12" s="101">
        <f t="shared" si="8"/>
        <v>3.2639438850548705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44</v>
      </c>
      <c r="B13" s="116">
        <v>228</v>
      </c>
      <c r="C13" s="117">
        <v>577</v>
      </c>
      <c r="D13" s="129">
        <f t="shared" si="1"/>
        <v>3.2639438850548705</v>
      </c>
      <c r="E13" s="118">
        <v>182</v>
      </c>
      <c r="F13" s="117">
        <v>462</v>
      </c>
      <c r="G13" s="119">
        <f t="shared" si="2"/>
        <v>2.0543376761972518</v>
      </c>
      <c r="H13" s="116">
        <v>264</v>
      </c>
      <c r="I13" s="110">
        <v>679</v>
      </c>
      <c r="J13" s="152">
        <f t="shared" si="3"/>
        <v>2.6007354067718707</v>
      </c>
      <c r="K13" s="195">
        <f t="shared" si="4"/>
        <v>125.27472527472527</v>
      </c>
      <c r="L13" s="196">
        <f t="shared" si="5"/>
        <v>124.8917748917749</v>
      </c>
      <c r="M13" s="197">
        <f t="shared" si="6"/>
        <v>86.36363636363636</v>
      </c>
      <c r="N13" s="214">
        <f t="shared" si="7"/>
        <v>84.977908689248892</v>
      </c>
      <c r="O13" s="215">
        <f t="shared" si="9"/>
        <v>68.939393939393938</v>
      </c>
      <c r="P13" s="196">
        <f t="shared" si="10"/>
        <v>68.041237113402062</v>
      </c>
      <c r="Q13" t="str">
        <f t="shared" si="0"/>
        <v>Italija</v>
      </c>
      <c r="R13" s="101">
        <f t="shared" si="8"/>
        <v>3.1734359090394841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40</v>
      </c>
      <c r="B14" s="116">
        <v>215</v>
      </c>
      <c r="C14" s="117">
        <v>561</v>
      </c>
      <c r="D14" s="129">
        <f t="shared" si="1"/>
        <v>3.1734359090394841</v>
      </c>
      <c r="E14" s="118">
        <v>230</v>
      </c>
      <c r="F14" s="117">
        <v>601</v>
      </c>
      <c r="G14" s="119">
        <f t="shared" si="2"/>
        <v>2.6724176263951267</v>
      </c>
      <c r="H14" s="116">
        <v>350</v>
      </c>
      <c r="I14" s="110">
        <v>844</v>
      </c>
      <c r="J14" s="152">
        <f t="shared" si="3"/>
        <v>3.2327256013482457</v>
      </c>
      <c r="K14" s="195">
        <f t="shared" si="4"/>
        <v>93.478260869565219</v>
      </c>
      <c r="L14" s="196">
        <f t="shared" si="5"/>
        <v>93.34442595673876</v>
      </c>
      <c r="M14" s="197">
        <f t="shared" si="6"/>
        <v>61.428571428571431</v>
      </c>
      <c r="N14" s="214">
        <f t="shared" si="7"/>
        <v>66.469194312796205</v>
      </c>
      <c r="O14" s="215">
        <f t="shared" si="9"/>
        <v>65.714285714285708</v>
      </c>
      <c r="P14" s="196">
        <f t="shared" si="10"/>
        <v>71.208530805687204</v>
      </c>
      <c r="Q14" t="str">
        <f t="shared" si="0"/>
        <v>Makedonija</v>
      </c>
      <c r="R14" s="101">
        <f t="shared" si="8"/>
        <v>3.0885846815250595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45</v>
      </c>
      <c r="B15" s="116">
        <v>21</v>
      </c>
      <c r="C15" s="117">
        <v>546</v>
      </c>
      <c r="D15" s="129">
        <f t="shared" si="1"/>
        <v>3.0885846815250595</v>
      </c>
      <c r="E15" s="118">
        <v>21</v>
      </c>
      <c r="F15" s="117">
        <v>306</v>
      </c>
      <c r="G15" s="119">
        <f t="shared" si="2"/>
        <v>1.3606652141046733</v>
      </c>
      <c r="H15" s="116">
        <v>7</v>
      </c>
      <c r="I15" s="110">
        <v>34</v>
      </c>
      <c r="J15" s="152">
        <f t="shared" si="3"/>
        <v>0.1302282825187682</v>
      </c>
      <c r="K15" s="195">
        <f t="shared" si="4"/>
        <v>100</v>
      </c>
      <c r="L15" s="196">
        <f t="shared" si="5"/>
        <v>178.43137254901961</v>
      </c>
      <c r="M15" s="197">
        <f t="shared" si="6"/>
        <v>300</v>
      </c>
      <c r="N15" s="214">
        <f t="shared" si="7"/>
        <v>1605.8823529411764</v>
      </c>
      <c r="O15" s="215">
        <f t="shared" si="9"/>
        <v>300</v>
      </c>
      <c r="P15" s="196">
        <f t="shared" si="10"/>
        <v>900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27</v>
      </c>
      <c r="B16" s="79">
        <v>13</v>
      </c>
      <c r="C16" s="5">
        <v>540</v>
      </c>
      <c r="D16" s="130">
        <f t="shared" si="1"/>
        <v>3.0546441905192894</v>
      </c>
      <c r="E16" s="80">
        <v>13</v>
      </c>
      <c r="F16" s="5">
        <v>385</v>
      </c>
      <c r="G16" s="94">
        <f t="shared" si="2"/>
        <v>1.7119480634977102</v>
      </c>
      <c r="H16" s="79">
        <v>42</v>
      </c>
      <c r="I16" s="5">
        <v>319</v>
      </c>
      <c r="J16" s="153">
        <f t="shared" si="3"/>
        <v>1.2218477095143252</v>
      </c>
      <c r="K16" s="194">
        <f t="shared" si="4"/>
        <v>100</v>
      </c>
      <c r="L16" s="198">
        <f t="shared" si="5"/>
        <v>140.25974025974025</v>
      </c>
      <c r="M16" s="95">
        <f t="shared" si="6"/>
        <v>30.952380952380953</v>
      </c>
      <c r="N16" s="96">
        <f t="shared" si="7"/>
        <v>169.27899686520377</v>
      </c>
      <c r="O16" s="199">
        <f t="shared" si="9"/>
        <v>30.952380952380953</v>
      </c>
      <c r="P16" s="198">
        <f t="shared" si="10"/>
        <v>120.68965517241379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108</v>
      </c>
      <c r="B17" s="79">
        <v>4</v>
      </c>
      <c r="C17" s="5">
        <v>463</v>
      </c>
      <c r="D17" s="130">
        <f t="shared" si="1"/>
        <v>2.6190745559452426</v>
      </c>
      <c r="E17" s="80">
        <v>3</v>
      </c>
      <c r="F17" s="5">
        <v>24</v>
      </c>
      <c r="G17" s="94">
        <f t="shared" si="2"/>
        <v>0.10671884032193517</v>
      </c>
      <c r="H17" s="79">
        <v>0</v>
      </c>
      <c r="I17" s="5">
        <v>0</v>
      </c>
      <c r="J17" s="153">
        <f t="shared" si="3"/>
        <v>0</v>
      </c>
      <c r="K17" s="194">
        <f t="shared" si="4"/>
        <v>133.33333333333331</v>
      </c>
      <c r="L17" s="198">
        <f t="shared" si="5"/>
        <v>1929.1666666666667</v>
      </c>
      <c r="M17" s="95" t="str">
        <f t="shared" si="6"/>
        <v xml:space="preserve"> </v>
      </c>
      <c r="N17" s="96" t="str">
        <f t="shared" si="7"/>
        <v xml:space="preserve"> </v>
      </c>
      <c r="O17" s="199" t="str">
        <f t="shared" si="9"/>
        <v xml:space="preserve"> </v>
      </c>
      <c r="P17" s="198" t="str">
        <f t="shared" si="10"/>
        <v xml:space="preserve"> 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51</v>
      </c>
      <c r="B18" s="79">
        <v>120</v>
      </c>
      <c r="C18" s="5">
        <v>439</v>
      </c>
      <c r="D18" s="130">
        <f t="shared" si="1"/>
        <v>2.483312591922163</v>
      </c>
      <c r="E18" s="80">
        <v>136</v>
      </c>
      <c r="F18" s="5">
        <v>465</v>
      </c>
      <c r="G18" s="94">
        <f t="shared" si="2"/>
        <v>2.0676775312374938</v>
      </c>
      <c r="H18" s="79">
        <v>90</v>
      </c>
      <c r="I18" s="5">
        <v>334</v>
      </c>
      <c r="J18" s="153">
        <f t="shared" si="3"/>
        <v>1.2793013635667227</v>
      </c>
      <c r="K18" s="194">
        <f t="shared" si="4"/>
        <v>88.235294117647058</v>
      </c>
      <c r="L18" s="198">
        <f t="shared" si="5"/>
        <v>94.408602150537632</v>
      </c>
      <c r="M18" s="95">
        <f t="shared" si="6"/>
        <v>133.33333333333331</v>
      </c>
      <c r="N18" s="96">
        <f t="shared" si="7"/>
        <v>131.43712574850298</v>
      </c>
      <c r="O18" s="199">
        <f t="shared" si="9"/>
        <v>151.11111111111111</v>
      </c>
      <c r="P18" s="198">
        <f t="shared" si="10"/>
        <v>139.22155688622755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19</v>
      </c>
      <c r="B19" s="141">
        <v>78</v>
      </c>
      <c r="C19" s="111">
        <v>403</v>
      </c>
      <c r="D19" s="130">
        <f t="shared" si="1"/>
        <v>2.2796696458875441</v>
      </c>
      <c r="E19" s="80">
        <v>38</v>
      </c>
      <c r="F19" s="5">
        <v>121</v>
      </c>
      <c r="G19" s="94">
        <f t="shared" si="2"/>
        <v>0.53804081995642317</v>
      </c>
      <c r="H19" s="79">
        <v>97</v>
      </c>
      <c r="I19" s="5">
        <v>241</v>
      </c>
      <c r="J19" s="153">
        <f t="shared" si="3"/>
        <v>0.92308870844185698</v>
      </c>
      <c r="K19" s="194">
        <f t="shared" si="4"/>
        <v>205.26315789473685</v>
      </c>
      <c r="L19" s="198">
        <f t="shared" si="5"/>
        <v>333.05785123966939</v>
      </c>
      <c r="M19" s="95">
        <f t="shared" si="6"/>
        <v>80.412371134020617</v>
      </c>
      <c r="N19" s="96">
        <f t="shared" si="7"/>
        <v>167.21991701244815</v>
      </c>
      <c r="O19" s="199">
        <f t="shared" si="9"/>
        <v>39.175257731958766</v>
      </c>
      <c r="P19" s="198">
        <f t="shared" si="10"/>
        <v>50.207468879668049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52</v>
      </c>
      <c r="B20" s="141">
        <v>27</v>
      </c>
      <c r="C20" s="111">
        <v>273</v>
      </c>
      <c r="D20" s="130">
        <f t="shared" si="1"/>
        <v>1.5442923407625297</v>
      </c>
      <c r="E20" s="80">
        <v>50</v>
      </c>
      <c r="F20" s="5">
        <v>407</v>
      </c>
      <c r="G20" s="94">
        <f t="shared" si="2"/>
        <v>1.8097736671261504</v>
      </c>
      <c r="H20" s="79">
        <v>64</v>
      </c>
      <c r="I20" s="5">
        <v>287</v>
      </c>
      <c r="J20" s="153">
        <f t="shared" si="3"/>
        <v>1.0992799142025433</v>
      </c>
      <c r="K20" s="194">
        <f t="shared" si="4"/>
        <v>54</v>
      </c>
      <c r="L20" s="198">
        <f t="shared" si="5"/>
        <v>67.076167076167081</v>
      </c>
      <c r="M20" s="95">
        <f t="shared" si="6"/>
        <v>42.1875</v>
      </c>
      <c r="N20" s="96">
        <f t="shared" si="7"/>
        <v>95.121951219512198</v>
      </c>
      <c r="O20" s="199">
        <f t="shared" si="9"/>
        <v>78.125</v>
      </c>
      <c r="P20" s="198">
        <f t="shared" si="10"/>
        <v>141.81184668989545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34</v>
      </c>
      <c r="B21" s="79">
        <v>54</v>
      </c>
      <c r="C21" s="5">
        <v>200</v>
      </c>
      <c r="D21" s="130">
        <f t="shared" si="1"/>
        <v>1.1313497001923296</v>
      </c>
      <c r="E21" s="80">
        <v>49</v>
      </c>
      <c r="F21" s="5">
        <v>186</v>
      </c>
      <c r="G21" s="94">
        <f t="shared" si="2"/>
        <v>0.82707101249499759</v>
      </c>
      <c r="H21" s="79">
        <v>23</v>
      </c>
      <c r="I21" s="5">
        <v>61</v>
      </c>
      <c r="J21" s="153">
        <f t="shared" si="3"/>
        <v>0.23364485981308408</v>
      </c>
      <c r="K21" s="194">
        <f t="shared" si="4"/>
        <v>110.20408163265304</v>
      </c>
      <c r="L21" s="198">
        <f t="shared" si="5"/>
        <v>107.5268817204301</v>
      </c>
      <c r="M21" s="95">
        <f t="shared" si="6"/>
        <v>234.78260869565219</v>
      </c>
      <c r="N21" s="96">
        <f t="shared" si="7"/>
        <v>327.86885245901641</v>
      </c>
      <c r="O21" s="199">
        <f t="shared" si="9"/>
        <v>213.04347826086959</v>
      </c>
      <c r="P21" s="198">
        <f t="shared" si="10"/>
        <v>304.91803278688525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47</v>
      </c>
      <c r="B22" s="141">
        <v>44</v>
      </c>
      <c r="C22" s="111">
        <v>142</v>
      </c>
      <c r="D22" s="130">
        <f t="shared" si="1"/>
        <v>0.80325828713655389</v>
      </c>
      <c r="E22" s="80">
        <v>16</v>
      </c>
      <c r="F22" s="5">
        <v>31</v>
      </c>
      <c r="G22" s="94">
        <f t="shared" si="2"/>
        <v>0.13784516874916625</v>
      </c>
      <c r="H22" s="79">
        <v>17</v>
      </c>
      <c r="I22" s="5">
        <v>31</v>
      </c>
      <c r="J22" s="153">
        <f t="shared" si="3"/>
        <v>0.11873755170828866</v>
      </c>
      <c r="K22" s="194">
        <f t="shared" si="4"/>
        <v>275</v>
      </c>
      <c r="L22" s="198">
        <f t="shared" si="5"/>
        <v>458.06451612903231</v>
      </c>
      <c r="M22" s="95">
        <f t="shared" si="6"/>
        <v>258.8235294117647</v>
      </c>
      <c r="N22" s="96">
        <f t="shared" si="7"/>
        <v>458.06451612903231</v>
      </c>
      <c r="O22" s="199">
        <f t="shared" si="9"/>
        <v>94.117647058823522</v>
      </c>
      <c r="P22" s="198">
        <f t="shared" si="10"/>
        <v>100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25</v>
      </c>
      <c r="B23" s="141">
        <v>27</v>
      </c>
      <c r="C23" s="111">
        <v>122</v>
      </c>
      <c r="D23" s="130">
        <f t="shared" si="1"/>
        <v>0.690123317117321</v>
      </c>
      <c r="E23" s="80">
        <v>28</v>
      </c>
      <c r="F23" s="5">
        <v>91</v>
      </c>
      <c r="G23" s="94">
        <f t="shared" si="2"/>
        <v>0.40464226955400412</v>
      </c>
      <c r="H23" s="79">
        <v>45</v>
      </c>
      <c r="I23" s="5">
        <v>158</v>
      </c>
      <c r="J23" s="153">
        <f t="shared" si="3"/>
        <v>0.60517848935192275</v>
      </c>
      <c r="K23" s="194">
        <f t="shared" si="4"/>
        <v>96.428571428571431</v>
      </c>
      <c r="L23" s="198">
        <f t="shared" si="5"/>
        <v>134.06593406593404</v>
      </c>
      <c r="M23" s="95">
        <f t="shared" si="6"/>
        <v>60</v>
      </c>
      <c r="N23" s="96">
        <f t="shared" si="7"/>
        <v>77.215189873417728</v>
      </c>
      <c r="O23" s="199">
        <f t="shared" si="9"/>
        <v>62.222222222222221</v>
      </c>
      <c r="P23" s="198">
        <f t="shared" si="10"/>
        <v>57.594936708860757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18</v>
      </c>
      <c r="B24" s="141">
        <v>5</v>
      </c>
      <c r="C24" s="111">
        <v>74</v>
      </c>
      <c r="D24" s="130">
        <f t="shared" si="1"/>
        <v>0.4185993890711619</v>
      </c>
      <c r="E24" s="80">
        <v>7</v>
      </c>
      <c r="F24" s="5">
        <v>38</v>
      </c>
      <c r="G24" s="94">
        <f t="shared" si="2"/>
        <v>0.16897149717639734</v>
      </c>
      <c r="H24" s="79">
        <v>13</v>
      </c>
      <c r="I24" s="5">
        <v>167</v>
      </c>
      <c r="J24" s="153">
        <f t="shared" si="3"/>
        <v>0.63965068178336137</v>
      </c>
      <c r="K24" s="194">
        <f t="shared" si="4"/>
        <v>71.428571428571431</v>
      </c>
      <c r="L24" s="198">
        <f t="shared" si="5"/>
        <v>194.73684210526315</v>
      </c>
      <c r="M24" s="95">
        <f t="shared" si="6"/>
        <v>38.461538461538467</v>
      </c>
      <c r="N24" s="96">
        <f t="shared" si="7"/>
        <v>44.311377245508979</v>
      </c>
      <c r="O24" s="199">
        <f t="shared" si="9"/>
        <v>53.846153846153847</v>
      </c>
      <c r="P24" s="198">
        <f t="shared" si="10"/>
        <v>22.754491017964071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49</v>
      </c>
      <c r="B25" s="141">
        <v>28</v>
      </c>
      <c r="C25" s="111">
        <v>69</v>
      </c>
      <c r="D25" s="130">
        <f t="shared" si="1"/>
        <v>0.39031564656635365</v>
      </c>
      <c r="E25" s="80">
        <v>12</v>
      </c>
      <c r="F25" s="5">
        <v>34</v>
      </c>
      <c r="G25" s="94">
        <f t="shared" si="2"/>
        <v>0.15118502378940815</v>
      </c>
      <c r="H25" s="79">
        <v>18</v>
      </c>
      <c r="I25" s="5">
        <v>49</v>
      </c>
      <c r="J25" s="153">
        <f t="shared" si="3"/>
        <v>0.18768193657116594</v>
      </c>
      <c r="K25" s="194">
        <f t="shared" si="4"/>
        <v>233.33333333333334</v>
      </c>
      <c r="L25" s="198">
        <f t="shared" si="5"/>
        <v>202.94117647058823</v>
      </c>
      <c r="M25" s="95">
        <f t="shared" si="6"/>
        <v>155.55555555555557</v>
      </c>
      <c r="N25" s="96">
        <f t="shared" si="7"/>
        <v>140.81632653061226</v>
      </c>
      <c r="O25" s="199">
        <f t="shared" si="9"/>
        <v>66.666666666666657</v>
      </c>
      <c r="P25" s="198">
        <f t="shared" si="10"/>
        <v>69.387755102040813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24</v>
      </c>
      <c r="B26" s="141">
        <v>18</v>
      </c>
      <c r="C26" s="111">
        <v>53</v>
      </c>
      <c r="D26" s="130">
        <f t="shared" si="1"/>
        <v>0.2998076705509673</v>
      </c>
      <c r="E26" s="80">
        <v>7</v>
      </c>
      <c r="F26" s="5">
        <v>17</v>
      </c>
      <c r="G26" s="94">
        <f t="shared" si="2"/>
        <v>7.5592511894704076E-2</v>
      </c>
      <c r="H26" s="79">
        <v>32</v>
      </c>
      <c r="I26" s="5">
        <v>94</v>
      </c>
      <c r="J26" s="153">
        <f t="shared" si="3"/>
        <v>0.36004289872835915</v>
      </c>
      <c r="K26" s="194">
        <f t="shared" si="4"/>
        <v>257.14285714285717</v>
      </c>
      <c r="L26" s="198">
        <f t="shared" si="5"/>
        <v>311.76470588235293</v>
      </c>
      <c r="M26" s="95">
        <f t="shared" si="6"/>
        <v>56.25</v>
      </c>
      <c r="N26" s="96">
        <f t="shared" si="7"/>
        <v>56.38297872340425</v>
      </c>
      <c r="O26" s="199">
        <f t="shared" si="9"/>
        <v>21.875</v>
      </c>
      <c r="P26" s="198">
        <f t="shared" si="10"/>
        <v>18.085106382978726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63</v>
      </c>
      <c r="B27" s="141">
        <v>3</v>
      </c>
      <c r="C27" s="111">
        <v>44</v>
      </c>
      <c r="D27" s="130">
        <f t="shared" si="1"/>
        <v>0.24889693404231247</v>
      </c>
      <c r="E27" s="80">
        <v>8</v>
      </c>
      <c r="F27" s="5">
        <v>327</v>
      </c>
      <c r="G27" s="94">
        <f t="shared" si="2"/>
        <v>1.4540441993863666</v>
      </c>
      <c r="H27" s="79">
        <v>1</v>
      </c>
      <c r="I27" s="5">
        <v>2</v>
      </c>
      <c r="J27" s="153">
        <f t="shared" si="3"/>
        <v>7.6604872069863644E-3</v>
      </c>
      <c r="K27" s="194">
        <f t="shared" si="4"/>
        <v>37.5</v>
      </c>
      <c r="L27" s="198">
        <f t="shared" si="5"/>
        <v>13.455657492354739</v>
      </c>
      <c r="M27" s="95">
        <f t="shared" si="6"/>
        <v>300</v>
      </c>
      <c r="N27" s="96">
        <f t="shared" si="7"/>
        <v>2200</v>
      </c>
      <c r="O27" s="199">
        <f t="shared" si="9"/>
        <v>800</v>
      </c>
      <c r="P27" s="198">
        <f t="shared" si="10"/>
        <v>16350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82</v>
      </c>
      <c r="B28" s="79">
        <v>7</v>
      </c>
      <c r="C28" s="5">
        <v>42</v>
      </c>
      <c r="D28" s="130">
        <f t="shared" si="1"/>
        <v>0.2375834370403892</v>
      </c>
      <c r="E28" s="80">
        <v>0</v>
      </c>
      <c r="F28" s="5">
        <v>0</v>
      </c>
      <c r="G28" s="94">
        <f t="shared" si="2"/>
        <v>0</v>
      </c>
      <c r="H28" s="79">
        <v>2</v>
      </c>
      <c r="I28" s="5">
        <v>12</v>
      </c>
      <c r="J28" s="153">
        <f t="shared" si="3"/>
        <v>4.5962923241918183E-2</v>
      </c>
      <c r="K28" s="194" t="str">
        <f t="shared" si="4"/>
        <v xml:space="preserve"> </v>
      </c>
      <c r="L28" s="198" t="str">
        <f t="shared" si="5"/>
        <v xml:space="preserve"> </v>
      </c>
      <c r="M28" s="95">
        <f t="shared" si="6"/>
        <v>350</v>
      </c>
      <c r="N28" s="96">
        <f t="shared" si="7"/>
        <v>350</v>
      </c>
      <c r="O28" s="199" t="str">
        <f t="shared" si="9"/>
        <v xml:space="preserve"> </v>
      </c>
      <c r="P28" s="198" t="str">
        <f t="shared" si="10"/>
        <v xml:space="preserve"> 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54</v>
      </c>
      <c r="B29" s="79">
        <v>5</v>
      </c>
      <c r="C29" s="5">
        <v>42</v>
      </c>
      <c r="D29" s="130">
        <f t="shared" si="1"/>
        <v>0.2375834370403892</v>
      </c>
      <c r="E29" s="80">
        <v>4</v>
      </c>
      <c r="F29" s="5">
        <v>9</v>
      </c>
      <c r="G29" s="94">
        <f t="shared" si="2"/>
        <v>4.0019565120725693E-2</v>
      </c>
      <c r="H29" s="79">
        <v>22</v>
      </c>
      <c r="I29" s="5">
        <v>67</v>
      </c>
      <c r="J29" s="153">
        <f t="shared" si="3"/>
        <v>0.25662632143404324</v>
      </c>
      <c r="K29" s="194">
        <f t="shared" si="4"/>
        <v>125</v>
      </c>
      <c r="L29" s="198">
        <f t="shared" si="5"/>
        <v>466.66666666666669</v>
      </c>
      <c r="M29" s="95">
        <f t="shared" si="6"/>
        <v>22.727272727272727</v>
      </c>
      <c r="N29" s="96">
        <f t="shared" si="7"/>
        <v>62.68656716417911</v>
      </c>
      <c r="O29" s="199">
        <f t="shared" si="9"/>
        <v>18.181818181818183</v>
      </c>
      <c r="P29" s="198">
        <f t="shared" si="10"/>
        <v>13.432835820895523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87</v>
      </c>
      <c r="B30" s="79">
        <v>6</v>
      </c>
      <c r="C30" s="5">
        <v>37</v>
      </c>
      <c r="D30" s="130">
        <f t="shared" si="1"/>
        <v>0.20929969453558095</v>
      </c>
      <c r="E30" s="80">
        <v>67</v>
      </c>
      <c r="F30" s="5">
        <v>837</v>
      </c>
      <c r="G30" s="94">
        <f t="shared" si="2"/>
        <v>3.7218195562274889</v>
      </c>
      <c r="H30" s="79">
        <v>38</v>
      </c>
      <c r="I30" s="5">
        <v>150</v>
      </c>
      <c r="J30" s="153">
        <f t="shared" si="3"/>
        <v>0.57453654052397729</v>
      </c>
      <c r="K30" s="194">
        <f t="shared" si="4"/>
        <v>8.9552238805970141</v>
      </c>
      <c r="L30" s="198">
        <f t="shared" si="5"/>
        <v>4.4205495818399045</v>
      </c>
      <c r="M30" s="95">
        <f t="shared" si="6"/>
        <v>15.789473684210526</v>
      </c>
      <c r="N30" s="96">
        <f t="shared" si="7"/>
        <v>24.666666666666668</v>
      </c>
      <c r="O30" s="199">
        <f t="shared" si="9"/>
        <v>176.31578947368419</v>
      </c>
      <c r="P30" s="198">
        <f t="shared" si="10"/>
        <v>558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29</v>
      </c>
      <c r="B31" s="79">
        <v>3</v>
      </c>
      <c r="C31" s="5">
        <v>25</v>
      </c>
      <c r="D31" s="130">
        <f t="shared" si="1"/>
        <v>0.1414187125240412</v>
      </c>
      <c r="E31" s="80">
        <v>4</v>
      </c>
      <c r="F31" s="5">
        <v>12</v>
      </c>
      <c r="G31" s="94">
        <f t="shared" si="2"/>
        <v>5.3359420160967584E-2</v>
      </c>
      <c r="H31" s="79">
        <v>15</v>
      </c>
      <c r="I31" s="5">
        <v>28</v>
      </c>
      <c r="J31" s="153">
        <f t="shared" si="3"/>
        <v>0.1072468208978091</v>
      </c>
      <c r="K31" s="194">
        <f t="shared" si="4"/>
        <v>75</v>
      </c>
      <c r="L31" s="198">
        <f t="shared" si="5"/>
        <v>208.33333333333334</v>
      </c>
      <c r="M31" s="95">
        <f t="shared" si="6"/>
        <v>20</v>
      </c>
      <c r="N31" s="96">
        <f t="shared" si="7"/>
        <v>89.285714285714292</v>
      </c>
      <c r="O31" s="199">
        <f t="shared" si="9"/>
        <v>26.666666666666668</v>
      </c>
      <c r="P31" s="198">
        <f t="shared" si="10"/>
        <v>42.857142857142854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50</v>
      </c>
      <c r="B32" s="79">
        <v>10</v>
      </c>
      <c r="C32" s="5">
        <v>24</v>
      </c>
      <c r="D32" s="130">
        <f t="shared" si="1"/>
        <v>0.13576196402307952</v>
      </c>
      <c r="E32" s="80">
        <v>13</v>
      </c>
      <c r="F32" s="5">
        <v>31</v>
      </c>
      <c r="G32" s="94">
        <f t="shared" si="2"/>
        <v>0.13784516874916625</v>
      </c>
      <c r="H32" s="79">
        <v>18</v>
      </c>
      <c r="I32" s="5">
        <v>29</v>
      </c>
      <c r="J32" s="153">
        <f t="shared" si="3"/>
        <v>0.11107706450130229</v>
      </c>
      <c r="K32" s="194">
        <f t="shared" si="4"/>
        <v>76.923076923076934</v>
      </c>
      <c r="L32" s="198">
        <f t="shared" si="5"/>
        <v>77.41935483870968</v>
      </c>
      <c r="M32" s="95">
        <f t="shared" si="6"/>
        <v>55.555555555555557</v>
      </c>
      <c r="N32" s="96">
        <f t="shared" si="7"/>
        <v>82.758620689655174</v>
      </c>
      <c r="O32" s="199">
        <f t="shared" si="9"/>
        <v>72.222222222222214</v>
      </c>
      <c r="P32" s="198">
        <f t="shared" si="10"/>
        <v>106.89655172413792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58</v>
      </c>
      <c r="B33" s="79">
        <v>1</v>
      </c>
      <c r="C33" s="5">
        <v>22</v>
      </c>
      <c r="D33" s="130">
        <f t="shared" si="1"/>
        <v>0.12444846702115624</v>
      </c>
      <c r="E33" s="80">
        <v>1</v>
      </c>
      <c r="F33" s="5">
        <v>1</v>
      </c>
      <c r="G33" s="94">
        <f t="shared" si="2"/>
        <v>4.4466183467472987E-3</v>
      </c>
      <c r="H33" s="79">
        <v>3</v>
      </c>
      <c r="I33" s="5">
        <v>4</v>
      </c>
      <c r="J33" s="153">
        <f t="shared" si="3"/>
        <v>1.5320974413972729E-2</v>
      </c>
      <c r="K33" s="194">
        <f t="shared" si="4"/>
        <v>100</v>
      </c>
      <c r="L33" s="198">
        <f t="shared" si="5"/>
        <v>2200</v>
      </c>
      <c r="M33" s="95">
        <f t="shared" si="6"/>
        <v>33.333333333333329</v>
      </c>
      <c r="N33" s="96">
        <f t="shared" si="7"/>
        <v>550</v>
      </c>
      <c r="O33" s="199">
        <f t="shared" si="9"/>
        <v>33.333333333333329</v>
      </c>
      <c r="P33" s="198">
        <f t="shared" si="10"/>
        <v>25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30</v>
      </c>
      <c r="B34" s="79">
        <v>6</v>
      </c>
      <c r="C34" s="5">
        <v>18</v>
      </c>
      <c r="D34" s="130">
        <f t="shared" si="1"/>
        <v>0.10182147301730966</v>
      </c>
      <c r="E34" s="80">
        <v>6</v>
      </c>
      <c r="F34" s="5">
        <v>144</v>
      </c>
      <c r="G34" s="94">
        <f t="shared" si="2"/>
        <v>0.64031304193161109</v>
      </c>
      <c r="H34" s="79">
        <v>0</v>
      </c>
      <c r="I34" s="5">
        <v>0</v>
      </c>
      <c r="J34" s="153">
        <f t="shared" si="3"/>
        <v>0</v>
      </c>
      <c r="K34" s="194">
        <f t="shared" si="4"/>
        <v>100</v>
      </c>
      <c r="L34" s="198">
        <f t="shared" si="5"/>
        <v>12.5</v>
      </c>
      <c r="M34" s="95" t="str">
        <f t="shared" si="6"/>
        <v xml:space="preserve"> </v>
      </c>
      <c r="N34" s="96" t="str">
        <f t="shared" si="7"/>
        <v xml:space="preserve"> </v>
      </c>
      <c r="O34" s="199" t="str">
        <f t="shared" si="9"/>
        <v xml:space="preserve"> </v>
      </c>
      <c r="P34" s="198" t="str">
        <f t="shared" si="10"/>
        <v xml:space="preserve"> 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60</v>
      </c>
      <c r="B35" s="79">
        <v>2</v>
      </c>
      <c r="C35" s="5">
        <v>15</v>
      </c>
      <c r="D35" s="130">
        <f t="shared" si="1"/>
        <v>8.4851227514424712E-2</v>
      </c>
      <c r="E35" s="80">
        <v>1</v>
      </c>
      <c r="F35" s="5">
        <v>3</v>
      </c>
      <c r="G35" s="94">
        <f t="shared" si="2"/>
        <v>1.3339855040241896E-2</v>
      </c>
      <c r="H35" s="79">
        <v>3</v>
      </c>
      <c r="I35" s="5">
        <v>6</v>
      </c>
      <c r="J35" s="153">
        <f t="shared" si="3"/>
        <v>2.2981461620959091E-2</v>
      </c>
      <c r="K35" s="194">
        <f t="shared" si="4"/>
        <v>200</v>
      </c>
      <c r="L35" s="198">
        <f t="shared" si="5"/>
        <v>500</v>
      </c>
      <c r="M35" s="95">
        <f t="shared" si="6"/>
        <v>66.666666666666657</v>
      </c>
      <c r="N35" s="96">
        <f t="shared" si="7"/>
        <v>250</v>
      </c>
      <c r="O35" s="199">
        <f t="shared" si="9"/>
        <v>33.333333333333329</v>
      </c>
      <c r="P35" s="198">
        <f t="shared" si="10"/>
        <v>50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86</v>
      </c>
      <c r="B36" s="79">
        <v>6</v>
      </c>
      <c r="C36" s="5">
        <v>14</v>
      </c>
      <c r="D36" s="130">
        <f t="shared" si="1"/>
        <v>7.9194479013463062E-2</v>
      </c>
      <c r="E36" s="80">
        <v>18</v>
      </c>
      <c r="F36" s="5">
        <v>89</v>
      </c>
      <c r="G36" s="94">
        <f t="shared" si="2"/>
        <v>0.39574903286050955</v>
      </c>
      <c r="H36" s="79">
        <v>12</v>
      </c>
      <c r="I36" s="5">
        <v>34</v>
      </c>
      <c r="J36" s="153">
        <f t="shared" si="3"/>
        <v>0.1302282825187682</v>
      </c>
      <c r="K36" s="194">
        <f t="shared" si="4"/>
        <v>33.333333333333329</v>
      </c>
      <c r="L36" s="198">
        <f t="shared" si="5"/>
        <v>15.730337078651685</v>
      </c>
      <c r="M36" s="95">
        <f t="shared" si="6"/>
        <v>50</v>
      </c>
      <c r="N36" s="96">
        <f t="shared" si="7"/>
        <v>41.17647058823529</v>
      </c>
      <c r="O36" s="199">
        <f t="shared" si="9"/>
        <v>150</v>
      </c>
      <c r="P36" s="198">
        <f t="shared" si="10"/>
        <v>261.76470588235293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88</v>
      </c>
      <c r="B37" s="79">
        <v>13</v>
      </c>
      <c r="C37" s="5">
        <v>13</v>
      </c>
      <c r="D37" s="130">
        <f t="shared" si="1"/>
        <v>7.3537730512501412E-2</v>
      </c>
      <c r="E37" s="80">
        <v>1</v>
      </c>
      <c r="F37" s="5">
        <v>2</v>
      </c>
      <c r="G37" s="94">
        <f t="shared" si="2"/>
        <v>8.8932366934945974E-3</v>
      </c>
      <c r="H37" s="79">
        <v>13</v>
      </c>
      <c r="I37" s="5">
        <v>47</v>
      </c>
      <c r="J37" s="153">
        <f t="shared" si="3"/>
        <v>0.18002144936417958</v>
      </c>
      <c r="K37" s="194">
        <f t="shared" si="4"/>
        <v>1300</v>
      </c>
      <c r="L37" s="198">
        <f t="shared" si="5"/>
        <v>650</v>
      </c>
      <c r="M37" s="95">
        <f t="shared" si="6"/>
        <v>100</v>
      </c>
      <c r="N37" s="96">
        <f t="shared" si="7"/>
        <v>27.659574468085108</v>
      </c>
      <c r="O37" s="199">
        <f t="shared" si="9"/>
        <v>7.6923076923076925</v>
      </c>
      <c r="P37" s="198">
        <f t="shared" si="10"/>
        <v>4.2553191489361701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65</v>
      </c>
      <c r="B38" s="79">
        <v>5</v>
      </c>
      <c r="C38" s="5">
        <v>11</v>
      </c>
      <c r="D38" s="130">
        <f t="shared" ref="D38:D69" si="11">IF($C$83&lt;&gt;0,C38/$C$83*100,0)</f>
        <v>6.2224233510578118E-2</v>
      </c>
      <c r="E38" s="80">
        <v>9</v>
      </c>
      <c r="F38" s="5">
        <v>27</v>
      </c>
      <c r="G38" s="94">
        <f t="shared" ref="G38:G69" si="12">IF($F$83&lt;&gt;0,F38/$F$83*100,0)</f>
        <v>0.12005869536217706</v>
      </c>
      <c r="H38" s="79">
        <v>4</v>
      </c>
      <c r="I38" s="5">
        <v>4</v>
      </c>
      <c r="J38" s="153">
        <f t="shared" ref="J38:J69" si="13">IF($I$83&lt;&gt;0,I38/$I$83*100,0)</f>
        <v>1.5320974413972729E-2</v>
      </c>
      <c r="K38" s="194">
        <f t="shared" ref="K38:K69" si="14">IF(OR(B38&lt;&gt;0)*(E38&lt;&gt;0),B38/E38*100," ")</f>
        <v>55.555555555555557</v>
      </c>
      <c r="L38" s="198">
        <f t="shared" ref="L38:L69" si="15">IF(OR(C38&lt;&gt;0)*(F38&lt;&gt;0),C38/F38*100," ")</f>
        <v>40.74074074074074</v>
      </c>
      <c r="M38" s="95">
        <f t="shared" ref="M38:M69" si="16">IF(OR(B38&lt;&gt;0)*(H38&lt;&gt;0),B38/H38*100," ")</f>
        <v>125</v>
      </c>
      <c r="N38" s="96">
        <f t="shared" ref="N38:N69" si="17">IF(OR(C38&lt;&gt;0)*(I38&lt;&gt;0),C38/I38*100," ")</f>
        <v>275</v>
      </c>
      <c r="O38" s="199">
        <f t="shared" si="9"/>
        <v>225</v>
      </c>
      <c r="P38" s="198">
        <f t="shared" si="10"/>
        <v>675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33</v>
      </c>
      <c r="B39" s="79">
        <v>3</v>
      </c>
      <c r="C39" s="5">
        <v>7</v>
      </c>
      <c r="D39" s="130">
        <f t="shared" si="11"/>
        <v>3.9597239506731531E-2</v>
      </c>
      <c r="E39" s="80">
        <v>3</v>
      </c>
      <c r="F39" s="5">
        <v>15</v>
      </c>
      <c r="G39" s="94">
        <f t="shared" si="12"/>
        <v>6.6699275201209482E-2</v>
      </c>
      <c r="H39" s="79">
        <v>0</v>
      </c>
      <c r="I39" s="5">
        <v>0</v>
      </c>
      <c r="J39" s="153">
        <f t="shared" si="13"/>
        <v>0</v>
      </c>
      <c r="K39" s="194">
        <f t="shared" si="14"/>
        <v>100</v>
      </c>
      <c r="L39" s="198">
        <f t="shared" si="15"/>
        <v>46.666666666666664</v>
      </c>
      <c r="M39" s="95" t="str">
        <f t="shared" si="16"/>
        <v xml:space="preserve"> </v>
      </c>
      <c r="N39" s="96" t="str">
        <f t="shared" si="17"/>
        <v xml:space="preserve"> </v>
      </c>
      <c r="O39" s="199" t="str">
        <f t="shared" ref="O39:O70" si="18">IF(OR(E39&lt;&gt;0)*(H39&lt;&gt;0),E39/H39*100," ")</f>
        <v xml:space="preserve"> </v>
      </c>
      <c r="P39" s="198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74</v>
      </c>
      <c r="B40" s="79">
        <v>2</v>
      </c>
      <c r="C40" s="5">
        <v>6</v>
      </c>
      <c r="D40" s="130">
        <f t="shared" si="11"/>
        <v>3.3940491005769881E-2</v>
      </c>
      <c r="E40" s="80">
        <v>8</v>
      </c>
      <c r="F40" s="5">
        <v>24</v>
      </c>
      <c r="G40" s="94">
        <f t="shared" si="12"/>
        <v>0.10671884032193517</v>
      </c>
      <c r="H40" s="79">
        <v>1</v>
      </c>
      <c r="I40" s="5">
        <v>2</v>
      </c>
      <c r="J40" s="153">
        <f t="shared" si="13"/>
        <v>7.6604872069863644E-3</v>
      </c>
      <c r="K40" s="194">
        <f t="shared" si="14"/>
        <v>25</v>
      </c>
      <c r="L40" s="198">
        <f t="shared" si="15"/>
        <v>25</v>
      </c>
      <c r="M40" s="95">
        <f t="shared" si="16"/>
        <v>200</v>
      </c>
      <c r="N40" s="96">
        <f t="shared" si="17"/>
        <v>300</v>
      </c>
      <c r="O40" s="199">
        <f t="shared" si="18"/>
        <v>800</v>
      </c>
      <c r="P40" s="198">
        <f t="shared" si="10"/>
        <v>1200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41</v>
      </c>
      <c r="B41" s="79">
        <v>5</v>
      </c>
      <c r="C41" s="5">
        <v>5</v>
      </c>
      <c r="D41" s="130">
        <f t="shared" si="11"/>
        <v>2.8283742504808237E-2</v>
      </c>
      <c r="E41" s="80">
        <v>3</v>
      </c>
      <c r="F41" s="5">
        <v>3</v>
      </c>
      <c r="G41" s="94">
        <f t="shared" si="12"/>
        <v>1.3339855040241896E-2</v>
      </c>
      <c r="H41" s="79">
        <v>3</v>
      </c>
      <c r="I41" s="5">
        <v>3</v>
      </c>
      <c r="J41" s="153">
        <f t="shared" si="13"/>
        <v>1.1490730810479546E-2</v>
      </c>
      <c r="K41" s="194">
        <f t="shared" si="14"/>
        <v>166.66666666666669</v>
      </c>
      <c r="L41" s="198">
        <f t="shared" si="15"/>
        <v>166.66666666666669</v>
      </c>
      <c r="M41" s="95">
        <f t="shared" si="16"/>
        <v>166.66666666666669</v>
      </c>
      <c r="N41" s="96">
        <f t="shared" si="17"/>
        <v>166.66666666666669</v>
      </c>
      <c r="O41" s="199">
        <f t="shared" si="18"/>
        <v>100</v>
      </c>
      <c r="P41" s="198">
        <f t="shared" si="10"/>
        <v>100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53</v>
      </c>
      <c r="B42" s="79">
        <v>3</v>
      </c>
      <c r="C42" s="5">
        <v>5</v>
      </c>
      <c r="D42" s="130">
        <f t="shared" si="11"/>
        <v>2.8283742504808237E-2</v>
      </c>
      <c r="E42" s="80">
        <v>15</v>
      </c>
      <c r="F42" s="5">
        <v>25</v>
      </c>
      <c r="G42" s="94">
        <f t="shared" si="12"/>
        <v>0.11116545866868247</v>
      </c>
      <c r="H42" s="79">
        <v>7</v>
      </c>
      <c r="I42" s="5">
        <v>13</v>
      </c>
      <c r="J42" s="153">
        <f t="shared" si="13"/>
        <v>4.9793166845411366E-2</v>
      </c>
      <c r="K42" s="194">
        <f t="shared" si="14"/>
        <v>20</v>
      </c>
      <c r="L42" s="198">
        <f t="shared" si="15"/>
        <v>20</v>
      </c>
      <c r="M42" s="95">
        <f t="shared" si="16"/>
        <v>42.857142857142854</v>
      </c>
      <c r="N42" s="96">
        <f t="shared" si="17"/>
        <v>38.461538461538467</v>
      </c>
      <c r="O42" s="199">
        <f t="shared" si="18"/>
        <v>214.28571428571428</v>
      </c>
      <c r="P42" s="198">
        <f t="shared" si="10"/>
        <v>192.30769230769232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56</v>
      </c>
      <c r="B43" s="79">
        <v>2</v>
      </c>
      <c r="C43" s="5">
        <v>4</v>
      </c>
      <c r="D43" s="130">
        <f t="shared" si="11"/>
        <v>2.2626994003846587E-2</v>
      </c>
      <c r="E43" s="80">
        <v>3</v>
      </c>
      <c r="F43" s="5">
        <v>6</v>
      </c>
      <c r="G43" s="94">
        <f t="shared" si="12"/>
        <v>2.6679710080483792E-2</v>
      </c>
      <c r="H43" s="79">
        <v>0</v>
      </c>
      <c r="I43" s="5">
        <v>0</v>
      </c>
      <c r="J43" s="153">
        <f t="shared" si="13"/>
        <v>0</v>
      </c>
      <c r="K43" s="194">
        <f t="shared" si="14"/>
        <v>66.666666666666657</v>
      </c>
      <c r="L43" s="198">
        <f t="shared" si="15"/>
        <v>66.666666666666657</v>
      </c>
      <c r="M43" s="95" t="str">
        <f t="shared" si="16"/>
        <v xml:space="preserve"> </v>
      </c>
      <c r="N43" s="96" t="str">
        <f t="shared" si="17"/>
        <v xml:space="preserve"> </v>
      </c>
      <c r="O43" s="199" t="str">
        <f t="shared" si="18"/>
        <v xml:space="preserve"> </v>
      </c>
      <c r="P43" s="198" t="str">
        <f t="shared" si="10"/>
        <v xml:space="preserve"> 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94</v>
      </c>
      <c r="B44" s="79">
        <v>2</v>
      </c>
      <c r="C44" s="5">
        <v>4</v>
      </c>
      <c r="D44" s="130">
        <f t="shared" si="11"/>
        <v>2.2626994003846587E-2</v>
      </c>
      <c r="E44" s="80">
        <v>0</v>
      </c>
      <c r="F44" s="5">
        <v>0</v>
      </c>
      <c r="G44" s="94">
        <f t="shared" si="12"/>
        <v>0</v>
      </c>
      <c r="H44" s="79">
        <v>0</v>
      </c>
      <c r="I44" s="5">
        <v>0</v>
      </c>
      <c r="J44" s="153">
        <f t="shared" si="13"/>
        <v>0</v>
      </c>
      <c r="K44" s="194" t="str">
        <f t="shared" si="14"/>
        <v xml:space="preserve"> </v>
      </c>
      <c r="L44" s="198" t="str">
        <f t="shared" si="15"/>
        <v xml:space="preserve"> </v>
      </c>
      <c r="M44" s="95" t="str">
        <f t="shared" si="16"/>
        <v xml:space="preserve"> </v>
      </c>
      <c r="N44" s="96" t="str">
        <f t="shared" si="17"/>
        <v xml:space="preserve"> </v>
      </c>
      <c r="O44" s="199" t="str">
        <f t="shared" si="18"/>
        <v xml:space="preserve"> </v>
      </c>
      <c r="P44" s="198" t="str">
        <f t="shared" si="10"/>
        <v xml:space="preserve"> 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59</v>
      </c>
      <c r="B45" s="79">
        <v>2</v>
      </c>
      <c r="C45" s="5">
        <v>2</v>
      </c>
      <c r="D45" s="130">
        <f t="shared" si="11"/>
        <v>1.1313497001923294E-2</v>
      </c>
      <c r="E45" s="80">
        <v>0</v>
      </c>
      <c r="F45" s="5">
        <v>0</v>
      </c>
      <c r="G45" s="94">
        <f t="shared" si="12"/>
        <v>0</v>
      </c>
      <c r="H45" s="79">
        <v>0</v>
      </c>
      <c r="I45" s="5">
        <v>0</v>
      </c>
      <c r="J45" s="153">
        <f t="shared" si="13"/>
        <v>0</v>
      </c>
      <c r="K45" s="194" t="str">
        <f t="shared" si="14"/>
        <v xml:space="preserve"> </v>
      </c>
      <c r="L45" s="198" t="str">
        <f t="shared" si="15"/>
        <v xml:space="preserve"> </v>
      </c>
      <c r="M45" s="95" t="str">
        <f t="shared" si="16"/>
        <v xml:space="preserve"> </v>
      </c>
      <c r="N45" s="96" t="str">
        <f t="shared" si="17"/>
        <v xml:space="preserve"> </v>
      </c>
      <c r="O45" s="199" t="str">
        <f t="shared" si="18"/>
        <v xml:space="preserve"> </v>
      </c>
      <c r="P45" s="198" t="str">
        <f t="shared" si="10"/>
        <v xml:space="preserve"> 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37</v>
      </c>
      <c r="B46" s="79">
        <v>1</v>
      </c>
      <c r="C46" s="5">
        <v>2</v>
      </c>
      <c r="D46" s="130">
        <f t="shared" si="11"/>
        <v>1.1313497001923294E-2</v>
      </c>
      <c r="E46" s="80">
        <v>0</v>
      </c>
      <c r="F46" s="5">
        <v>0</v>
      </c>
      <c r="G46" s="94">
        <f t="shared" si="12"/>
        <v>0</v>
      </c>
      <c r="H46" s="79">
        <v>0</v>
      </c>
      <c r="I46" s="5">
        <v>0</v>
      </c>
      <c r="J46" s="153">
        <f t="shared" si="13"/>
        <v>0</v>
      </c>
      <c r="K46" s="194" t="str">
        <f t="shared" si="14"/>
        <v xml:space="preserve"> </v>
      </c>
      <c r="L46" s="198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9" t="str">
        <f t="shared" si="18"/>
        <v xml:space="preserve"> </v>
      </c>
      <c r="P46" s="198" t="str">
        <f t="shared" si="10"/>
        <v xml:space="preserve"> 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66</v>
      </c>
      <c r="B47" s="79">
        <v>2</v>
      </c>
      <c r="C47" s="5">
        <v>2</v>
      </c>
      <c r="D47" s="130">
        <f t="shared" si="11"/>
        <v>1.1313497001923294E-2</v>
      </c>
      <c r="E47" s="80">
        <v>5</v>
      </c>
      <c r="F47" s="5">
        <v>10</v>
      </c>
      <c r="G47" s="94">
        <f t="shared" si="12"/>
        <v>4.446618346747299E-2</v>
      </c>
      <c r="H47" s="79">
        <v>1</v>
      </c>
      <c r="I47" s="5">
        <v>2</v>
      </c>
      <c r="J47" s="153">
        <f t="shared" si="13"/>
        <v>7.6604872069863644E-3</v>
      </c>
      <c r="K47" s="194">
        <f t="shared" si="14"/>
        <v>40</v>
      </c>
      <c r="L47" s="198">
        <f t="shared" si="15"/>
        <v>20</v>
      </c>
      <c r="M47" s="95">
        <f t="shared" si="16"/>
        <v>200</v>
      </c>
      <c r="N47" s="96">
        <f t="shared" si="17"/>
        <v>100</v>
      </c>
      <c r="O47" s="199">
        <f t="shared" si="18"/>
        <v>500</v>
      </c>
      <c r="P47" s="198">
        <f t="shared" si="10"/>
        <v>500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43</v>
      </c>
      <c r="B48" s="79">
        <v>2</v>
      </c>
      <c r="C48" s="5">
        <v>2</v>
      </c>
      <c r="D48" s="130">
        <f t="shared" si="11"/>
        <v>1.1313497001923294E-2</v>
      </c>
      <c r="E48" s="80">
        <v>3</v>
      </c>
      <c r="F48" s="5">
        <v>5</v>
      </c>
      <c r="G48" s="94">
        <f t="shared" si="12"/>
        <v>2.2233091733736495E-2</v>
      </c>
      <c r="H48" s="79">
        <v>3</v>
      </c>
      <c r="I48" s="5">
        <v>9</v>
      </c>
      <c r="J48" s="153">
        <f t="shared" si="13"/>
        <v>3.447219243143864E-2</v>
      </c>
      <c r="K48" s="194">
        <f t="shared" si="14"/>
        <v>66.666666666666657</v>
      </c>
      <c r="L48" s="198">
        <f t="shared" si="15"/>
        <v>40</v>
      </c>
      <c r="M48" s="95">
        <f t="shared" si="16"/>
        <v>66.666666666666657</v>
      </c>
      <c r="N48" s="96">
        <f t="shared" si="17"/>
        <v>22.222222222222221</v>
      </c>
      <c r="O48" s="199">
        <f t="shared" si="18"/>
        <v>100</v>
      </c>
      <c r="P48" s="198">
        <f t="shared" si="10"/>
        <v>55.555555555555557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91</v>
      </c>
      <c r="B49" s="79">
        <v>1</v>
      </c>
      <c r="C49" s="5">
        <v>2</v>
      </c>
      <c r="D49" s="130">
        <f t="shared" si="11"/>
        <v>1.1313497001923294E-2</v>
      </c>
      <c r="E49" s="80">
        <v>4</v>
      </c>
      <c r="F49" s="5">
        <v>8</v>
      </c>
      <c r="G49" s="94">
        <f t="shared" si="12"/>
        <v>3.5572946773978389E-2</v>
      </c>
      <c r="H49" s="79">
        <v>2</v>
      </c>
      <c r="I49" s="5">
        <v>3</v>
      </c>
      <c r="J49" s="153">
        <f t="shared" si="13"/>
        <v>1.1490730810479546E-2</v>
      </c>
      <c r="K49" s="194">
        <f t="shared" si="14"/>
        <v>25</v>
      </c>
      <c r="L49" s="198">
        <f t="shared" si="15"/>
        <v>25</v>
      </c>
      <c r="M49" s="95">
        <f t="shared" si="16"/>
        <v>50</v>
      </c>
      <c r="N49" s="96">
        <f t="shared" si="17"/>
        <v>66.666666666666657</v>
      </c>
      <c r="O49" s="199">
        <f t="shared" si="18"/>
        <v>200</v>
      </c>
      <c r="P49" s="198">
        <f t="shared" si="10"/>
        <v>266.66666666666663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92</v>
      </c>
      <c r="B50" s="79">
        <v>2</v>
      </c>
      <c r="C50" s="5">
        <v>2</v>
      </c>
      <c r="D50" s="130">
        <f t="shared" si="11"/>
        <v>1.1313497001923294E-2</v>
      </c>
      <c r="E50" s="80">
        <v>0</v>
      </c>
      <c r="F50" s="5">
        <v>0</v>
      </c>
      <c r="G50" s="94">
        <f t="shared" si="12"/>
        <v>0</v>
      </c>
      <c r="H50" s="79">
        <v>2</v>
      </c>
      <c r="I50" s="5">
        <v>12</v>
      </c>
      <c r="J50" s="153">
        <f t="shared" si="13"/>
        <v>4.5962923241918183E-2</v>
      </c>
      <c r="K50" s="194" t="str">
        <f t="shared" si="14"/>
        <v xml:space="preserve"> </v>
      </c>
      <c r="L50" s="198" t="str">
        <f t="shared" si="15"/>
        <v xml:space="preserve"> </v>
      </c>
      <c r="M50" s="95">
        <f t="shared" si="16"/>
        <v>100</v>
      </c>
      <c r="N50" s="96">
        <f t="shared" si="17"/>
        <v>16.666666666666664</v>
      </c>
      <c r="O50" s="199" t="str">
        <f t="shared" si="18"/>
        <v xml:space="preserve"> </v>
      </c>
      <c r="P50" s="198" t="str">
        <f t="shared" si="10"/>
        <v xml:space="preserve"> 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93</v>
      </c>
      <c r="B51" s="79">
        <v>1</v>
      </c>
      <c r="C51" s="5">
        <v>1</v>
      </c>
      <c r="D51" s="130">
        <f t="shared" si="11"/>
        <v>5.6567485009616468E-3</v>
      </c>
      <c r="E51" s="80">
        <v>4</v>
      </c>
      <c r="F51" s="5">
        <v>8</v>
      </c>
      <c r="G51" s="94">
        <f t="shared" si="12"/>
        <v>3.5572946773978389E-2</v>
      </c>
      <c r="H51" s="79">
        <v>3</v>
      </c>
      <c r="I51" s="5">
        <v>10</v>
      </c>
      <c r="J51" s="153">
        <f t="shared" si="13"/>
        <v>3.8302436034931824E-2</v>
      </c>
      <c r="K51" s="194">
        <f t="shared" si="14"/>
        <v>25</v>
      </c>
      <c r="L51" s="198">
        <f t="shared" si="15"/>
        <v>12.5</v>
      </c>
      <c r="M51" s="95">
        <f t="shared" si="16"/>
        <v>33.333333333333329</v>
      </c>
      <c r="N51" s="96">
        <f t="shared" si="17"/>
        <v>10</v>
      </c>
      <c r="O51" s="199">
        <f t="shared" si="18"/>
        <v>133.33333333333331</v>
      </c>
      <c r="P51" s="198">
        <f t="shared" si="10"/>
        <v>80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48</v>
      </c>
      <c r="B52" s="79">
        <v>1</v>
      </c>
      <c r="C52" s="5">
        <v>1</v>
      </c>
      <c r="D52" s="130">
        <f t="shared" si="11"/>
        <v>5.6567485009616468E-3</v>
      </c>
      <c r="E52" s="80">
        <v>0</v>
      </c>
      <c r="F52" s="5">
        <v>0</v>
      </c>
      <c r="G52" s="94">
        <f t="shared" si="12"/>
        <v>0</v>
      </c>
      <c r="H52" s="79">
        <v>6</v>
      </c>
      <c r="I52" s="5">
        <v>30</v>
      </c>
      <c r="J52" s="153">
        <f t="shared" si="13"/>
        <v>0.11490730810479546</v>
      </c>
      <c r="K52" s="194" t="str">
        <f t="shared" si="14"/>
        <v xml:space="preserve"> </v>
      </c>
      <c r="L52" s="198" t="str">
        <f t="shared" si="15"/>
        <v xml:space="preserve"> </v>
      </c>
      <c r="M52" s="95">
        <f t="shared" si="16"/>
        <v>16.666666666666664</v>
      </c>
      <c r="N52" s="96">
        <f t="shared" si="17"/>
        <v>3.3333333333333335</v>
      </c>
      <c r="O52" s="199" t="str">
        <f t="shared" si="18"/>
        <v xml:space="preserve"> </v>
      </c>
      <c r="P52" s="198" t="str">
        <f t="shared" si="10"/>
        <v xml:space="preserve"> 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31</v>
      </c>
      <c r="B53" s="79">
        <v>0</v>
      </c>
      <c r="C53" s="5">
        <v>0</v>
      </c>
      <c r="D53" s="130">
        <f t="shared" si="11"/>
        <v>0</v>
      </c>
      <c r="E53" s="80">
        <v>2</v>
      </c>
      <c r="F53" s="5">
        <v>2</v>
      </c>
      <c r="G53" s="94">
        <f t="shared" si="12"/>
        <v>8.8932366934945974E-3</v>
      </c>
      <c r="H53" s="79">
        <v>12</v>
      </c>
      <c r="I53" s="5">
        <v>24</v>
      </c>
      <c r="J53" s="153">
        <f t="shared" si="13"/>
        <v>9.1925846483836365E-2</v>
      </c>
      <c r="K53" s="194" t="str">
        <f t="shared" si="14"/>
        <v xml:space="preserve"> </v>
      </c>
      <c r="L53" s="198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9">
        <f t="shared" si="18"/>
        <v>16.666666666666664</v>
      </c>
      <c r="P53" s="198">
        <f t="shared" si="10"/>
        <v>8.3333333333333321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32</v>
      </c>
      <c r="B54" s="79">
        <v>0</v>
      </c>
      <c r="C54" s="5">
        <v>0</v>
      </c>
      <c r="D54" s="130">
        <f t="shared" si="11"/>
        <v>0</v>
      </c>
      <c r="E54" s="80">
        <v>0</v>
      </c>
      <c r="F54" s="5">
        <v>0</v>
      </c>
      <c r="G54" s="94">
        <f t="shared" si="12"/>
        <v>0</v>
      </c>
      <c r="H54" s="79">
        <v>0</v>
      </c>
      <c r="I54" s="5">
        <v>0</v>
      </c>
      <c r="J54" s="153">
        <f t="shared" si="13"/>
        <v>0</v>
      </c>
      <c r="K54" s="194" t="str">
        <f t="shared" si="14"/>
        <v xml:space="preserve"> </v>
      </c>
      <c r="L54" s="198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9" t="str">
        <f t="shared" si="18"/>
        <v xml:space="preserve"> </v>
      </c>
      <c r="P54" s="198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61</v>
      </c>
      <c r="B55" s="79">
        <v>0</v>
      </c>
      <c r="C55" s="5">
        <v>0</v>
      </c>
      <c r="D55" s="130">
        <f t="shared" si="11"/>
        <v>0</v>
      </c>
      <c r="E55" s="80">
        <v>0</v>
      </c>
      <c r="F55" s="5">
        <v>0</v>
      </c>
      <c r="G55" s="94">
        <f t="shared" si="12"/>
        <v>0</v>
      </c>
      <c r="H55" s="79">
        <v>0</v>
      </c>
      <c r="I55" s="5">
        <v>0</v>
      </c>
      <c r="J55" s="153">
        <f t="shared" si="13"/>
        <v>0</v>
      </c>
      <c r="K55" s="194" t="str">
        <f t="shared" si="14"/>
        <v xml:space="preserve"> </v>
      </c>
      <c r="L55" s="198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9" t="str">
        <f t="shared" si="18"/>
        <v xml:space="preserve"> </v>
      </c>
      <c r="P55" s="198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35</v>
      </c>
      <c r="B56" s="79">
        <v>0</v>
      </c>
      <c r="C56" s="5">
        <v>0</v>
      </c>
      <c r="D56" s="130">
        <f t="shared" si="11"/>
        <v>0</v>
      </c>
      <c r="E56" s="80">
        <v>2</v>
      </c>
      <c r="F56" s="5">
        <v>2</v>
      </c>
      <c r="G56" s="94">
        <f t="shared" si="12"/>
        <v>8.8932366934945974E-3</v>
      </c>
      <c r="H56" s="79">
        <v>9</v>
      </c>
      <c r="I56" s="5">
        <v>46</v>
      </c>
      <c r="J56" s="153">
        <f t="shared" si="13"/>
        <v>0.17619120576068636</v>
      </c>
      <c r="K56" s="194" t="str">
        <f t="shared" si="14"/>
        <v xml:space="preserve"> </v>
      </c>
      <c r="L56" s="198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9">
        <f t="shared" si="18"/>
        <v>22.222222222222221</v>
      </c>
      <c r="P56" s="198">
        <f t="shared" si="10"/>
        <v>4.3478260869565215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21</v>
      </c>
      <c r="B57" s="79">
        <v>0</v>
      </c>
      <c r="C57" s="5">
        <v>0</v>
      </c>
      <c r="D57" s="130">
        <f t="shared" si="11"/>
        <v>0</v>
      </c>
      <c r="E57" s="80">
        <v>3</v>
      </c>
      <c r="F57" s="5">
        <v>6</v>
      </c>
      <c r="G57" s="94">
        <f t="shared" si="12"/>
        <v>2.6679710080483792E-2</v>
      </c>
      <c r="H57" s="79">
        <v>0</v>
      </c>
      <c r="I57" s="5">
        <v>0</v>
      </c>
      <c r="J57" s="153">
        <f t="shared" si="13"/>
        <v>0</v>
      </c>
      <c r="K57" s="194" t="str">
        <f t="shared" si="14"/>
        <v xml:space="preserve"> </v>
      </c>
      <c r="L57" s="198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36</v>
      </c>
      <c r="B58" s="79">
        <v>0</v>
      </c>
      <c r="C58" s="5">
        <v>0</v>
      </c>
      <c r="D58" s="130">
        <f t="shared" si="11"/>
        <v>0</v>
      </c>
      <c r="E58" s="80">
        <v>8</v>
      </c>
      <c r="F58" s="5">
        <v>18</v>
      </c>
      <c r="G58" s="94">
        <f t="shared" si="12"/>
        <v>8.0039130241451387E-2</v>
      </c>
      <c r="H58" s="79">
        <v>6</v>
      </c>
      <c r="I58" s="5">
        <v>30</v>
      </c>
      <c r="J58" s="153">
        <f t="shared" si="13"/>
        <v>0.11490730810479546</v>
      </c>
      <c r="K58" s="194" t="str">
        <f t="shared" si="14"/>
        <v xml:space="preserve"> </v>
      </c>
      <c r="L58" s="198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9">
        <f t="shared" si="18"/>
        <v>133.33333333333331</v>
      </c>
      <c r="P58" s="198">
        <f t="shared" si="10"/>
        <v>60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83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4" t="str">
        <f t="shared" si="14"/>
        <v xml:space="preserve"> </v>
      </c>
      <c r="L59" s="198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64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4" t="str">
        <f t="shared" si="14"/>
        <v xml:space="preserve"> </v>
      </c>
      <c r="L60" s="198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9" t="str">
        <f t="shared" si="18"/>
        <v xml:space="preserve"> </v>
      </c>
      <c r="P60" s="198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38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39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0</v>
      </c>
      <c r="I62" s="5">
        <v>0</v>
      </c>
      <c r="J62" s="153">
        <f t="shared" si="13"/>
        <v>0</v>
      </c>
      <c r="K62" s="194" t="str">
        <f t="shared" si="14"/>
        <v xml:space="preserve"> </v>
      </c>
      <c r="L62" s="198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67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68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4" t="str">
        <f t="shared" si="14"/>
        <v xml:space="preserve"> </v>
      </c>
      <c r="L64" s="198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9" t="str">
        <f t="shared" si="18"/>
        <v xml:space="preserve"> </v>
      </c>
      <c r="P64" s="198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69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70</v>
      </c>
      <c r="B66" s="79">
        <v>0</v>
      </c>
      <c r="C66" s="5">
        <v>0</v>
      </c>
      <c r="D66" s="130">
        <f t="shared" si="11"/>
        <v>0</v>
      </c>
      <c r="E66" s="80">
        <v>8</v>
      </c>
      <c r="F66" s="5">
        <v>8</v>
      </c>
      <c r="G66" s="94">
        <f t="shared" si="12"/>
        <v>3.5572946773978389E-2</v>
      </c>
      <c r="H66" s="79">
        <v>1</v>
      </c>
      <c r="I66" s="5">
        <v>7</v>
      </c>
      <c r="J66" s="153">
        <f t="shared" si="13"/>
        <v>2.6811705224452274E-2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>
        <f t="shared" si="18"/>
        <v>800</v>
      </c>
      <c r="P66" s="198">
        <f t="shared" si="10"/>
        <v>114.28571428571428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71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42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84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46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57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62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23</v>
      </c>
      <c r="B73" s="79">
        <v>0</v>
      </c>
      <c r="C73" s="5">
        <v>0</v>
      </c>
      <c r="D73" s="130">
        <f t="shared" si="19"/>
        <v>0</v>
      </c>
      <c r="E73" s="80">
        <v>1</v>
      </c>
      <c r="F73" s="5">
        <v>3</v>
      </c>
      <c r="G73" s="94">
        <f t="shared" si="20"/>
        <v>1.3339855040241896E-2</v>
      </c>
      <c r="H73" s="79">
        <v>3</v>
      </c>
      <c r="I73" s="5">
        <v>6</v>
      </c>
      <c r="J73" s="153">
        <f t="shared" si="21"/>
        <v>2.2981461620959091E-2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>
        <f t="shared" si="26"/>
        <v>33.333333333333329</v>
      </c>
      <c r="P73" s="198">
        <f t="shared" si="27"/>
        <v>50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75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72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0</v>
      </c>
      <c r="I75" s="5">
        <v>0</v>
      </c>
      <c r="J75" s="153">
        <f t="shared" si="21"/>
        <v>0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89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73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1</v>
      </c>
      <c r="I77" s="5">
        <v>4</v>
      </c>
      <c r="J77" s="153">
        <f t="shared" si="21"/>
        <v>1.5320974413972729E-2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85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90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55</v>
      </c>
      <c r="B80" s="143">
        <v>0</v>
      </c>
      <c r="C80" s="157">
        <v>0</v>
      </c>
      <c r="D80" s="145">
        <f t="shared" si="19"/>
        <v>0</v>
      </c>
      <c r="E80" s="148">
        <v>22</v>
      </c>
      <c r="F80" s="157">
        <v>120</v>
      </c>
      <c r="G80" s="149">
        <f t="shared" si="28"/>
        <v>0.53359420160967586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99</v>
      </c>
      <c r="B81" s="144">
        <f>SUM(B6:B80)-B6</f>
        <v>3050</v>
      </c>
      <c r="C81" s="139">
        <f>SUM(C6:C80)-C6</f>
        <v>13702</v>
      </c>
      <c r="D81" s="169">
        <f t="shared" si="19"/>
        <v>77.508767960176499</v>
      </c>
      <c r="E81" s="150">
        <f>SUM(E6:E80)-E6</f>
        <v>4409</v>
      </c>
      <c r="F81" s="139">
        <f>SUM(F6:F80)-F6</f>
        <v>18298</v>
      </c>
      <c r="G81" s="170">
        <f>IF($F$83&lt;&gt;0,F81/$F$83*100,0)</f>
        <v>81.364222508782063</v>
      </c>
      <c r="H81" s="144">
        <f>SUM(H6:H80)-H6</f>
        <v>4853</v>
      </c>
      <c r="I81" s="139">
        <f>SUM(I6:I80)-I6</f>
        <v>18839</v>
      </c>
      <c r="J81" s="171">
        <f>IF($I$83&lt;&gt;0,I81/$I$83*100,0)</f>
        <v>72.157959246208065</v>
      </c>
      <c r="K81" s="155">
        <f t="shared" si="22"/>
        <v>69.17668405534134</v>
      </c>
      <c r="L81" s="140">
        <f t="shared" si="22"/>
        <v>74.882500819761717</v>
      </c>
      <c r="M81" s="154">
        <f t="shared" si="24"/>
        <v>62.847723057902328</v>
      </c>
      <c r="N81" s="156">
        <f t="shared" si="24"/>
        <v>72.732098306704174</v>
      </c>
      <c r="O81" s="155">
        <f t="shared" si="26"/>
        <v>90.851019987636519</v>
      </c>
      <c r="P81" s="140">
        <f t="shared" si="26"/>
        <v>97.128297680343962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100</v>
      </c>
      <c r="B82" s="172">
        <f>B6</f>
        <v>1000</v>
      </c>
      <c r="C82" s="173">
        <f>C6</f>
        <v>3976</v>
      </c>
      <c r="D82" s="174">
        <f t="shared" si="19"/>
        <v>22.491232039823508</v>
      </c>
      <c r="E82" s="151">
        <f>E6</f>
        <v>1164</v>
      </c>
      <c r="F82" s="113">
        <f>F6</f>
        <v>4191</v>
      </c>
      <c r="G82" s="175">
        <f>IF($F$83&lt;&gt;0,F82/$F$83*100,0)</f>
        <v>18.635777491217929</v>
      </c>
      <c r="H82" s="172">
        <f>H6</f>
        <v>1848</v>
      </c>
      <c r="I82" s="173">
        <f>I6</f>
        <v>7269</v>
      </c>
      <c r="J82" s="176">
        <f>IF($I$83&lt;&gt;0,I82/$I$83*100,0)</f>
        <v>27.842040753791942</v>
      </c>
      <c r="K82" s="97">
        <f t="shared" si="22"/>
        <v>85.910652920962193</v>
      </c>
      <c r="L82" s="98">
        <f t="shared" si="22"/>
        <v>94.869959436888578</v>
      </c>
      <c r="M82" s="99">
        <f t="shared" si="24"/>
        <v>54.112554112554115</v>
      </c>
      <c r="N82" s="121">
        <f t="shared" si="24"/>
        <v>54.698032741780167</v>
      </c>
      <c r="O82" s="97">
        <f t="shared" si="26"/>
        <v>62.987012987012989</v>
      </c>
      <c r="P82" s="98">
        <f t="shared" si="26"/>
        <v>57.655798596780848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4050</v>
      </c>
      <c r="C83" s="160">
        <f>C81+C82</f>
        <v>17678</v>
      </c>
      <c r="D83" s="161">
        <f>D81+D82</f>
        <v>100</v>
      </c>
      <c r="E83" s="162">
        <f>SUM(E81:E82)</f>
        <v>5573</v>
      </c>
      <c r="F83" s="160">
        <f>SUM(F81:F82)</f>
        <v>22489</v>
      </c>
      <c r="G83" s="163">
        <f>G81+G82</f>
        <v>100</v>
      </c>
      <c r="H83" s="159">
        <f>SUM(H81:H82)</f>
        <v>6701</v>
      </c>
      <c r="I83" s="160">
        <f>SUM(I81:I82)</f>
        <v>26108</v>
      </c>
      <c r="J83" s="161">
        <f>J81+J82</f>
        <v>100</v>
      </c>
      <c r="K83" s="165">
        <f t="shared" si="22"/>
        <v>72.671810514982951</v>
      </c>
      <c r="L83" s="166">
        <f t="shared" si="22"/>
        <v>78.607319133798754</v>
      </c>
      <c r="M83" s="167">
        <f t="shared" si="24"/>
        <v>60.438740486494559</v>
      </c>
      <c r="N83" s="164">
        <f t="shared" si="24"/>
        <v>67.711046422552485</v>
      </c>
      <c r="O83" s="165">
        <f t="shared" si="26"/>
        <v>83.16669153857633</v>
      </c>
      <c r="P83" s="166">
        <f t="shared" si="26"/>
        <v>86.138348398958172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2024-05-04T11:42:33Z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