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48FF0DB4-2A7B-4A08-A726-1B8B4AB685DE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7" i="3" l="1"/>
  <c r="I82" i="5"/>
  <c r="I81" i="5"/>
  <c r="H82" i="5"/>
  <c r="H81" i="5"/>
  <c r="F82" i="5"/>
  <c r="F81" i="5"/>
  <c r="E82" i="5"/>
  <c r="E81" i="5"/>
  <c r="C82" i="5"/>
  <c r="C81" i="5"/>
  <c r="B82" i="5"/>
  <c r="B81" i="5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E38" i="3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<sst xmlns="http://schemas.openxmlformats.org/spreadsheetml/2006/main" count="174" uniqueCount="110">
  <si>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</si>
  <si>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</si>
  <si>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</si>
  <si>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</si>
  <si>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</si>
  <si>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</si>
  <si>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</si>
  <si>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</si>
  <si>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</si>
  <si>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</si>
  <si>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</si>
  <si>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</si>
  <si>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</si>
  <si>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</si>
  <si>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</si>
  <si>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</si>
  <si>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</si>
  <si>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</si>
  <si>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</si>
  <si>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</si>
  <si>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</si>
  <si>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</si>
  <si>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</si>
  <si>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</si>
  <si>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</si>
  <si>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</si>
  <si>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</si>
  <si>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</si>
  <si>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</si>
  <si>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</si>
  <si>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</si>
  <si>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</si>
  <si>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</si>
  <si>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</si>
  <si>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</si>
  <si>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</si>
  <si>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</si>
  <si>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</si>
  <si>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</si>
  <si>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</si>
  <si>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</si>
  <si>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</si>
  <si>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</si>
  <si>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</si>
  <si>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</si>
  <si>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</si>
  <si>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</si>
  <si>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</si>
  <si>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</si>
  <si>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</si>
  <si>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</si>
  <si>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</si>
  <si>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</si>
  <si>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</si>
  <si>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</si>
  <si>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</si>
  <si>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</si>
  <si>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</si>
  <si>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</si>
  <si>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</si>
  <si>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</si>
  <si>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</si>
  <si>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</si>
  <si>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</si>
  <si>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</si>
  <si>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</si>
  <si>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</si>
  <si>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</si>
  <si>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</si>
  <si>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</si>
  <si>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</si>
  <si>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</si>
  <si>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</si>
  <si>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</si>
  <si>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</si>
  <si>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</si>
  <si>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</si>
  <si>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</si>
  <si>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</si>
  <si>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</si>
  <si>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</si>
  <si>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</si>
  <si>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</si>
  <si>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</si>
  <si>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</si>
  <si>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</si>
  <si>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</si>
  <si>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</si>
  <si>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</si>
  <si>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</si>
  <si>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</si>
  <si>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</si>
  <si>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</si>
  <si>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</si>
  <si>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</si>
  <si>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</si>
  <si>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</si>
  <si>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</si>
  <si>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</si>
  <si>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</si>
  <si>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</si>
  <si>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</si>
  <si>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</si>
  <si>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</si>
  <si>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4.3.2024.                                                                                                                                                                                                                                                                                                                                                                         veljača, 2024.</t>
  </si>
  <si>
    <t>IZVJEŠTAJ PO KAPACITETIMA II/2024</t>
  </si>
  <si>
    <t>TURISTIČKI PROMET PO ZEMLJAMA  II/2024</t>
  </si>
  <si>
    <t>BiH</t>
  </si>
  <si>
    <t>Ost. azijske zemlje</t>
  </si>
  <si>
    <t>Ost. afričke zemlje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</si>
</sst>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6.241184767277856</c:v>
                </c:pt>
                <c:pt idx="1">
                  <c:v>30.007052186177713</c:v>
                </c:pt>
                <c:pt idx="2">
                  <c:v>33.921015514809589</c:v>
                </c:pt>
                <c:pt idx="3">
                  <c:v>0</c:v>
                </c:pt>
                <c:pt idx="4">
                  <c:v>29.830747531734836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962</c:v>
                </c:pt>
                <c:pt idx="2">
                  <c:v>851</c:v>
                </c:pt>
                <c:pt idx="3">
                  <c:v>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659</c:v>
                </c:pt>
                <c:pt idx="2">
                  <c:v>961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42</c:v>
                </c:pt>
                <c:pt idx="2">
                  <c:v>1692</c:v>
                </c:pt>
                <c:pt idx="3">
                  <c:v>1514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12</c:v>
                </c:pt>
                <c:pt idx="1">
                  <c:v>128</c:v>
                </c:pt>
                <c:pt idx="2">
                  <c:v>36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0</c:v>
                </c:pt>
                <c:pt idx="1">
                  <c:v>122</c:v>
                </c:pt>
                <c:pt idx="2">
                  <c:v>32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759</c:v>
                </c:pt>
                <c:pt idx="1">
                  <c:v>104</c:v>
                </c:pt>
                <c:pt idx="2">
                  <c:v>9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5385369451555003"/>
                  <c:y val="4.816465972155629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445319363716977"/>
                  <c:y val="-0.17485473200196611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0629410038036653"/>
                  <c:y val="-6.6871176307007785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091518806"/>
                      <c:h val="0.301298769576074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6.8202395092916479E-2"/>
                  <c:y val="9.24881871222943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9334268460298581"/>
                  <c:y val="0.107754402190910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8494815325385708"/>
                  <c:y val="6.768711157287774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5608613773118063"/>
                  <c:y val="-7.802514531921318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104650413555327"/>
                      <c:h val="0.1719251202886928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2668579920449758E-3"/>
                  <c:y val="-9.056574488449699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339069344540118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6593987627508933"/>
                  <c:y val="-8.2114216842317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Ost. azijske zemlje</c:v>
                </c:pt>
                <c:pt idx="2">
                  <c:v>Albanija</c:v>
                </c:pt>
                <c:pt idx="3">
                  <c:v>Ost. afričke zemlje</c:v>
                </c:pt>
                <c:pt idx="4">
                  <c:v>Slovenija</c:v>
                </c:pt>
                <c:pt idx="5">
                  <c:v>Švicarska</c:v>
                </c:pt>
                <c:pt idx="6">
                  <c:v>Austrija</c:v>
                </c:pt>
                <c:pt idx="7">
                  <c:v>Makedonija</c:v>
                </c:pt>
                <c:pt idx="8">
                  <c:v>BiH</c:v>
                </c:pt>
                <c:pt idx="9">
                  <c:v>Srbija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28.592964824120603</c:v>
                </c:pt>
                <c:pt idx="1">
                  <c:v>24.221105527638191</c:v>
                </c:pt>
                <c:pt idx="2">
                  <c:v>8.140703517587939</c:v>
                </c:pt>
                <c:pt idx="3">
                  <c:v>8.0402010050251249</c:v>
                </c:pt>
                <c:pt idx="4">
                  <c:v>7.1356783919597984</c:v>
                </c:pt>
                <c:pt idx="5">
                  <c:v>4.9748743718592969</c:v>
                </c:pt>
                <c:pt idx="6">
                  <c:v>4.7738693467336679</c:v>
                </c:pt>
                <c:pt idx="7">
                  <c:v>3.7185929648241203</c:v>
                </c:pt>
                <c:pt idx="8">
                  <c:v>3.0150753768844218</c:v>
                </c:pt>
                <c:pt idx="9">
                  <c:v>2.613065326633166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30" zoomScaleNormal="130" workbookViewId="0">
      <selection activeCell="A23" sqref="A23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104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sqref="A1:Q3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44" t="s">
        <v>105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44"/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45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55" t="s">
        <v>1</v>
      </c>
      <c r="B4" s="256"/>
      <c r="C4" s="259" t="s">
        <v>2</v>
      </c>
      <c r="D4" s="260"/>
      <c r="E4" s="260"/>
      <c r="F4" s="261"/>
      <c r="G4" s="259" t="s">
        <v>3</v>
      </c>
      <c r="H4" s="260"/>
      <c r="I4" s="260"/>
      <c r="J4" s="261"/>
      <c r="K4" s="252" t="s">
        <v>78</v>
      </c>
      <c r="L4" s="253"/>
      <c r="M4" s="253"/>
      <c r="N4" s="253"/>
      <c r="O4" s="253"/>
      <c r="P4" s="253"/>
      <c r="Q4" s="25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57"/>
      <c r="B5" s="25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64" t="s">
        <v>8</v>
      </c>
      <c r="B6" s="227" t="s">
        <v>101</v>
      </c>
      <c r="C6" s="75">
        <v>5</v>
      </c>
      <c r="D6" s="27">
        <v>7</v>
      </c>
      <c r="E6" s="27">
        <f>SUM(C6:D6)</f>
        <v>12</v>
      </c>
      <c r="F6" s="28">
        <f>E6/E42*100</f>
        <v>5.4054054054054053</v>
      </c>
      <c r="G6" s="75">
        <v>15</v>
      </c>
      <c r="H6" s="27">
        <v>162</v>
      </c>
      <c r="I6" s="27">
        <f>SUM(G6:H6)</f>
        <v>177</v>
      </c>
      <c r="J6" s="67">
        <f>I6/I42*100</f>
        <v>6.241184767277856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65"/>
      <c r="B7" s="228" t="s">
        <v>97</v>
      </c>
      <c r="C7" s="79">
        <v>0</v>
      </c>
      <c r="D7" s="5">
        <v>0</v>
      </c>
      <c r="E7" s="5">
        <f>SUM(C7:D7)</f>
        <v>0</v>
      </c>
      <c r="F7" s="6">
        <f>E7/E43*100</f>
        <v>0</v>
      </c>
      <c r="G7" s="79">
        <v>0</v>
      </c>
      <c r="H7" s="5">
        <v>0</v>
      </c>
      <c r="I7" s="5">
        <f>SUM(G7:H7)</f>
        <v>0</v>
      </c>
      <c r="J7" s="68">
        <f>I7/I43*100</f>
        <v>0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65"/>
      <c r="B8" s="228" t="s">
        <v>9</v>
      </c>
      <c r="C8" s="79">
        <v>418</v>
      </c>
      <c r="D8" s="5">
        <v>341</v>
      </c>
      <c r="E8" s="5">
        <f>SUM(C8:D8)</f>
        <v>759</v>
      </c>
      <c r="F8" s="6">
        <f>E8/E44*100</f>
        <v>83.960176991150433</v>
      </c>
      <c r="G8" s="79">
        <v>798</v>
      </c>
      <c r="H8" s="5">
        <v>716</v>
      </c>
      <c r="I8" s="5">
        <f>SUM(G8:H8)</f>
        <v>1514</v>
      </c>
      <c r="J8" s="68">
        <f>I8/I44*100</f>
        <v>42.46844319775596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65"/>
      <c r="B9" s="228" t="s">
        <v>102</v>
      </c>
      <c r="C9" s="8" t="e">
        <f>C6/C7*100</f>
        <v>#DIV/0!</v>
      </c>
      <c r="D9" s="7" t="e">
        <f>D6/D7*100</f>
        <v>#DIV/0!</v>
      </c>
      <c r="E9" s="7" t="e">
        <f>E6/E7*100</f>
        <v>#DIV/0!</v>
      </c>
      <c r="F9" s="6"/>
      <c r="G9" s="8" t="e">
        <f>G6/G7*100</f>
        <v>#DIV/0!</v>
      </c>
      <c r="H9" s="7" t="e">
        <f>H6/H7*100</f>
        <v>#DIV/0!</v>
      </c>
      <c r="I9" s="7" t="e">
        <f>I6/I7*100</f>
        <v>#DIV/0!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65"/>
      <c r="B10" s="228" t="s">
        <v>103</v>
      </c>
      <c r="C10" s="8">
        <f>C6/C8*100</f>
        <v>1.1961722488038278</v>
      </c>
      <c r="D10" s="7">
        <f>D6/D8*100</f>
        <v>2.0527859237536656</v>
      </c>
      <c r="E10" s="7">
        <f>E6/E8*100</f>
        <v>1.5810276679841897</v>
      </c>
      <c r="F10" s="6"/>
      <c r="G10" s="8">
        <f>G6/G8*100</f>
        <v>1.8796992481203008</v>
      </c>
      <c r="H10" s="7">
        <f>H6/H8*100</f>
        <v>22.625698324022348</v>
      </c>
      <c r="I10" s="7">
        <f>I6/I8*100</f>
        <v>11.690885072655217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66"/>
      <c r="B11" s="229" t="s">
        <v>7</v>
      </c>
      <c r="C11" s="14">
        <f>C6/E6*100</f>
        <v>41.666666666666671</v>
      </c>
      <c r="D11" s="15">
        <f>D6/E6*100</f>
        <v>58.333333333333336</v>
      </c>
      <c r="E11" s="15">
        <f>SUM(C11:D11)</f>
        <v>100</v>
      </c>
      <c r="F11" s="16"/>
      <c r="G11" s="14">
        <f>G6/I6*100</f>
        <v>8.4745762711864394</v>
      </c>
      <c r="H11" s="15">
        <f>H6/I6*100</f>
        <v>91.525423728813564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67" t="s">
        <v>10</v>
      </c>
      <c r="B12" s="227" t="s">
        <v>101</v>
      </c>
      <c r="C12" s="78">
        <v>39</v>
      </c>
      <c r="D12" s="30">
        <v>89</v>
      </c>
      <c r="E12" s="30">
        <f>SUM(C12:D12)</f>
        <v>128</v>
      </c>
      <c r="F12" s="31">
        <f>E12/E42*100</f>
        <v>57.657657657657658</v>
      </c>
      <c r="G12" s="78">
        <v>334</v>
      </c>
      <c r="H12" s="30">
        <v>517</v>
      </c>
      <c r="I12" s="30">
        <f>SUM(G12:H12)</f>
        <v>851</v>
      </c>
      <c r="J12" s="70">
        <f>I12/I42*100</f>
        <v>30.007052186177713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67"/>
      <c r="B13" s="228" t="s">
        <v>97</v>
      </c>
      <c r="C13" s="79">
        <v>82</v>
      </c>
      <c r="D13" s="5">
        <v>40</v>
      </c>
      <c r="E13" s="5">
        <f>SUM(C13:D13)</f>
        <v>122</v>
      </c>
      <c r="F13" s="6">
        <f>E13/E43*100</f>
        <v>63.541666666666664</v>
      </c>
      <c r="G13" s="79">
        <v>650</v>
      </c>
      <c r="H13" s="5">
        <v>311</v>
      </c>
      <c r="I13" s="5">
        <f>SUM(G13:H13)</f>
        <v>961</v>
      </c>
      <c r="J13" s="68">
        <f>I13/I43*100</f>
        <v>47.29330708661417</v>
      </c>
      <c r="K13" s="56"/>
      <c r="L13" s="81" t="str">
        <f>B6</f>
        <v>2024.</v>
      </c>
      <c r="M13" s="92">
        <f>E6</f>
        <v>12</v>
      </c>
      <c r="N13" s="92">
        <f>E12</f>
        <v>128</v>
      </c>
      <c r="O13" s="92">
        <f>E18</f>
        <v>36</v>
      </c>
      <c r="P13" s="1">
        <f>E24</f>
        <v>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67"/>
      <c r="B14" s="228" t="s">
        <v>9</v>
      </c>
      <c r="C14" s="79">
        <v>54</v>
      </c>
      <c r="D14" s="5">
        <v>50</v>
      </c>
      <c r="E14" s="5">
        <f>C14+D14</f>
        <v>104</v>
      </c>
      <c r="F14" s="6">
        <f>E14/E44*100</f>
        <v>11.504424778761061</v>
      </c>
      <c r="G14" s="79">
        <v>1067</v>
      </c>
      <c r="H14" s="5">
        <v>625</v>
      </c>
      <c r="I14" s="5">
        <f>SUM(G14:H14)</f>
        <v>1692</v>
      </c>
      <c r="J14" s="68">
        <f>I14/I44*100</f>
        <v>47.46143057503506</v>
      </c>
      <c r="K14" s="56"/>
      <c r="L14" s="81" t="str">
        <f>B7</f>
        <v>2023.</v>
      </c>
      <c r="M14" s="92">
        <f>E7</f>
        <v>0</v>
      </c>
      <c r="N14" s="92">
        <f>E13</f>
        <v>122</v>
      </c>
      <c r="O14" s="93">
        <f>E19</f>
        <v>32</v>
      </c>
      <c r="P14" s="1">
        <f>E25</f>
        <v>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67"/>
      <c r="B15" s="228" t="s">
        <v>102</v>
      </c>
      <c r="C15" s="13">
        <f>C12/C13*100</f>
        <v>47.560975609756099</v>
      </c>
      <c r="D15" s="9">
        <f>D12/D13*11</f>
        <v>24.475000000000001</v>
      </c>
      <c r="E15" s="9">
        <f>E12/E13*100</f>
        <v>104.91803278688525</v>
      </c>
      <c r="F15" s="6"/>
      <c r="G15" s="13">
        <f>G12/G13*100</f>
        <v>51.384615384615387</v>
      </c>
      <c r="H15" s="9">
        <f>H12/H13*100</f>
        <v>166.2379421221865</v>
      </c>
      <c r="I15" s="9">
        <f>I12/I13*100</f>
        <v>88.553590010405827</v>
      </c>
      <c r="J15" s="68"/>
      <c r="K15" s="56"/>
      <c r="L15" s="81" t="str">
        <f>B8</f>
        <v>2019.</v>
      </c>
      <c r="M15" s="92">
        <f>E8</f>
        <v>759</v>
      </c>
      <c r="N15" s="92">
        <f>E14</f>
        <v>104</v>
      </c>
      <c r="O15" s="93">
        <f>E20</f>
        <v>9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67"/>
      <c r="B16" s="228" t="s">
        <v>103</v>
      </c>
      <c r="C16" s="13">
        <f>C12/C14*100</f>
        <v>72.222222222222214</v>
      </c>
      <c r="D16" s="9">
        <f>D12/D14*100</f>
        <v>178</v>
      </c>
      <c r="E16" s="9">
        <f>E12/E14*100</f>
        <v>123.07692307692308</v>
      </c>
      <c r="F16" s="6"/>
      <c r="G16" s="13">
        <f>G12/G14*100</f>
        <v>31.302717900656045</v>
      </c>
      <c r="H16" s="9">
        <f>H12/H14*100</f>
        <v>82.72</v>
      </c>
      <c r="I16" s="9">
        <f>I12/I14*100</f>
        <v>50.295508274231679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67"/>
      <c r="B17" s="230" t="s">
        <v>7</v>
      </c>
      <c r="C17" s="10">
        <f>C12/E12*100</f>
        <v>30.46875</v>
      </c>
      <c r="D17" s="11">
        <f>D12/E12*100</f>
        <v>69.53125</v>
      </c>
      <c r="E17" s="11">
        <f>SUM(C17:D17)</f>
        <v>100</v>
      </c>
      <c r="F17" s="12"/>
      <c r="G17" s="10">
        <f>G12/I12*100</f>
        <v>39.247943595769684</v>
      </c>
      <c r="H17" s="11">
        <f>H12/I12*100</f>
        <v>60.752056404230316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68" t="s">
        <v>11</v>
      </c>
      <c r="B18" s="227" t="s">
        <v>101</v>
      </c>
      <c r="C18" s="75">
        <v>17</v>
      </c>
      <c r="D18" s="27">
        <v>19</v>
      </c>
      <c r="E18" s="27">
        <f>C18+D18</f>
        <v>36</v>
      </c>
      <c r="F18" s="28">
        <f>E18/E42*100</f>
        <v>16.216216216216218</v>
      </c>
      <c r="G18" s="75">
        <v>220</v>
      </c>
      <c r="H18" s="27">
        <v>742</v>
      </c>
      <c r="I18" s="27">
        <f>G18+H18</f>
        <v>962</v>
      </c>
      <c r="J18" s="67">
        <f>I18/I42*100</f>
        <v>33.921015514809589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69"/>
      <c r="B19" s="228" t="s">
        <v>97</v>
      </c>
      <c r="C19" s="79">
        <v>9</v>
      </c>
      <c r="D19" s="5">
        <v>23</v>
      </c>
      <c r="E19" s="5">
        <f>SUM(C19:D19)</f>
        <v>32</v>
      </c>
      <c r="F19" s="6">
        <f>E19/E43*100</f>
        <v>16.666666666666664</v>
      </c>
      <c r="G19" s="79">
        <v>79</v>
      </c>
      <c r="H19" s="5">
        <v>580</v>
      </c>
      <c r="I19" s="5">
        <f>SUM(G19:H19)</f>
        <v>659</v>
      </c>
      <c r="J19" s="68">
        <f>I19/I43*100</f>
        <v>32.431102362204726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69"/>
      <c r="B20" s="228" t="s">
        <v>9</v>
      </c>
      <c r="C20" s="79">
        <v>4</v>
      </c>
      <c r="D20" s="5">
        <v>5</v>
      </c>
      <c r="E20" s="5">
        <f>C20+D20</f>
        <v>9</v>
      </c>
      <c r="F20" s="6">
        <f>E20/E44*100</f>
        <v>0.99557522123893805</v>
      </c>
      <c r="G20" s="79">
        <v>35</v>
      </c>
      <c r="H20" s="5">
        <v>7</v>
      </c>
      <c r="I20" s="5">
        <f>G20+H20</f>
        <v>42</v>
      </c>
      <c r="J20" s="68">
        <f>I20/I44*100</f>
        <v>1.1781206171107994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69"/>
      <c r="B21" s="228" t="s">
        <v>102</v>
      </c>
      <c r="C21" s="13">
        <f>C18/C19*100</f>
        <v>188.88888888888889</v>
      </c>
      <c r="D21" s="9">
        <f>D18/D19*100</f>
        <v>82.608695652173907</v>
      </c>
      <c r="E21" s="9">
        <f>E18/E19*100</f>
        <v>112.5</v>
      </c>
      <c r="F21" s="6"/>
      <c r="G21" s="13">
        <f>G18/G19*100</f>
        <v>278.48101265822788</v>
      </c>
      <c r="H21" s="9">
        <f>H18/H19*100</f>
        <v>127.93103448275862</v>
      </c>
      <c r="I21" s="9">
        <f>I18/I19*100</f>
        <v>145.97875569044007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69"/>
      <c r="B22" s="228" t="s">
        <v>103</v>
      </c>
      <c r="C22" s="13">
        <f>C18/C20*100</f>
        <v>425</v>
      </c>
      <c r="D22" s="226">
        <f>D18/D20*100</f>
        <v>380</v>
      </c>
      <c r="E22" s="9">
        <f>E18/E20*100</f>
        <v>400</v>
      </c>
      <c r="F22" s="6"/>
      <c r="G22" s="13">
        <f>G18/G20*100</f>
        <v>628.57142857142856</v>
      </c>
      <c r="H22" s="9">
        <f>H18/H20*100</f>
        <v>10600</v>
      </c>
      <c r="I22" s="9">
        <f>I18/I20*100</f>
        <v>2290.4761904761904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70"/>
      <c r="B23" s="229" t="s">
        <v>7</v>
      </c>
      <c r="C23" s="14">
        <f>C18/E18*100</f>
        <v>47.222222222222221</v>
      </c>
      <c r="D23" s="15">
        <f>D18/E18*100</f>
        <v>52.777777777777779</v>
      </c>
      <c r="E23" s="15">
        <f>SUM(C23:D23)</f>
        <v>100</v>
      </c>
      <c r="F23" s="16"/>
      <c r="G23" s="14">
        <f>G18/I18*100</f>
        <v>22.869022869022871</v>
      </c>
      <c r="H23" s="15">
        <f>H18/I18*100</f>
        <v>77.130977130977129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71" t="s">
        <v>12</v>
      </c>
      <c r="B24" s="227" t="s">
        <v>101</v>
      </c>
      <c r="C24" s="78">
        <v>0</v>
      </c>
      <c r="D24" s="30">
        <v>0</v>
      </c>
      <c r="E24" s="29">
        <f>SUM(C24:D24)</f>
        <v>0</v>
      </c>
      <c r="F24" s="31">
        <f>E24/E42*100</f>
        <v>0</v>
      </c>
      <c r="G24" s="78">
        <v>0</v>
      </c>
      <c r="H24" s="30">
        <v>0</v>
      </c>
      <c r="I24" s="30">
        <f>SUM(G24:H24)</f>
        <v>0</v>
      </c>
      <c r="J24" s="70">
        <f>I24/I42*100</f>
        <v>0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71"/>
      <c r="B25" s="228" t="s">
        <v>97</v>
      </c>
      <c r="C25" s="79">
        <v>0</v>
      </c>
      <c r="D25" s="5">
        <v>0</v>
      </c>
      <c r="E25" s="5">
        <f>SUM(C25:D25)</f>
        <v>0</v>
      </c>
      <c r="F25" s="6">
        <f>E25/E43*100</f>
        <v>0</v>
      </c>
      <c r="G25" s="79">
        <v>0</v>
      </c>
      <c r="H25" s="5">
        <v>0</v>
      </c>
      <c r="I25" s="5">
        <f>SUM(G25:H25)</f>
        <v>0</v>
      </c>
      <c r="J25" s="68">
        <f>I25/I43*100</f>
        <v>0</v>
      </c>
      <c r="K25" s="56"/>
      <c r="L25" s="81" t="s">
        <v>12</v>
      </c>
      <c r="M25" s="81">
        <f>I24</f>
        <v>0</v>
      </c>
      <c r="N25" s="81">
        <f>I25</f>
        <v>0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71"/>
      <c r="B26" s="228" t="s">
        <v>9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962</v>
      </c>
      <c r="N26" s="93">
        <f>I19</f>
        <v>659</v>
      </c>
      <c r="O26" s="93">
        <f>I20</f>
        <v>42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71"/>
      <c r="B27" s="228" t="s">
        <v>102</v>
      </c>
      <c r="C27" s="13" t="e">
        <f>C24/C25*100</f>
        <v>#DIV/0!</v>
      </c>
      <c r="D27" s="9" t="e">
        <f>D24/D25*100</f>
        <v>#DIV/0!</v>
      </c>
      <c r="E27" s="9" t="e">
        <f>E24/E25*100</f>
        <v>#DIV/0!</v>
      </c>
      <c r="F27" s="6"/>
      <c r="G27" s="13" t="e">
        <f>G24/G25*100</f>
        <v>#DIV/0!</v>
      </c>
      <c r="H27" s="9" t="e">
        <f>H24/H25*100</f>
        <v>#DIV/0!</v>
      </c>
      <c r="I27" s="5" t="e">
        <f>I24/I25*100</f>
        <v>#DIV/0!</v>
      </c>
      <c r="J27" s="68"/>
      <c r="K27" s="56"/>
      <c r="L27" s="81" t="s">
        <v>10</v>
      </c>
      <c r="M27" s="93">
        <f>I12</f>
        <v>851</v>
      </c>
      <c r="N27" s="93">
        <f>I13</f>
        <v>961</v>
      </c>
      <c r="O27" s="93">
        <f>I14</f>
        <v>1692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71"/>
      <c r="B28" s="228" t="s">
        <v>103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177</v>
      </c>
      <c r="N28" s="93">
        <f>I7</f>
        <v>0</v>
      </c>
      <c r="O28" s="93">
        <f>I8</f>
        <v>1514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71"/>
      <c r="B29" s="230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 t="e">
        <f>G24/I24*100</f>
        <v>#DIV/0!</v>
      </c>
      <c r="H29" s="11" t="e">
        <f>H24/I24*100</f>
        <v>#DIV/0!</v>
      </c>
      <c r="I29" s="11" t="e">
        <f>SUM(G29:H29)</f>
        <v>#DIV/0!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46" t="s">
        <v>13</v>
      </c>
      <c r="B30" s="231" t="s">
        <v>101</v>
      </c>
      <c r="C30" s="75">
        <f t="shared" ref="C30:J32" si="0">C6+C12+C18+C24</f>
        <v>61</v>
      </c>
      <c r="D30" s="27">
        <f t="shared" si="0"/>
        <v>115</v>
      </c>
      <c r="E30" s="27">
        <f t="shared" si="0"/>
        <v>176</v>
      </c>
      <c r="F30" s="28">
        <f t="shared" si="0"/>
        <v>79.27927927927928</v>
      </c>
      <c r="G30" s="75">
        <f t="shared" si="0"/>
        <v>569</v>
      </c>
      <c r="H30" s="27">
        <f t="shared" si="0"/>
        <v>1421</v>
      </c>
      <c r="I30" s="27">
        <f>I6+I12+I18+I24</f>
        <v>1990</v>
      </c>
      <c r="J30" s="67">
        <f t="shared" si="0"/>
        <v>70.169252468265157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47"/>
      <c r="B31" s="232" t="s">
        <v>95</v>
      </c>
      <c r="C31" s="77">
        <f t="shared" si="0"/>
        <v>91</v>
      </c>
      <c r="D31" s="42">
        <f t="shared" si="0"/>
        <v>63</v>
      </c>
      <c r="E31" s="42">
        <f t="shared" si="0"/>
        <v>154</v>
      </c>
      <c r="F31" s="43">
        <f t="shared" si="0"/>
        <v>80.208333333333329</v>
      </c>
      <c r="G31" s="77">
        <f t="shared" si="0"/>
        <v>729</v>
      </c>
      <c r="H31" s="42">
        <f t="shared" si="0"/>
        <v>891</v>
      </c>
      <c r="I31" s="42">
        <f t="shared" si="0"/>
        <v>1620</v>
      </c>
      <c r="J31" s="72">
        <f t="shared" si="0"/>
        <v>79.724409448818903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47"/>
      <c r="B32" s="232" t="s">
        <v>9</v>
      </c>
      <c r="C32" s="77">
        <f t="shared" si="0"/>
        <v>476</v>
      </c>
      <c r="D32" s="42">
        <f t="shared" si="0"/>
        <v>396</v>
      </c>
      <c r="E32" s="42">
        <f t="shared" si="0"/>
        <v>872</v>
      </c>
      <c r="F32" s="43">
        <f t="shared" si="0"/>
        <v>96.460176991150433</v>
      </c>
      <c r="G32" s="77">
        <f t="shared" si="0"/>
        <v>1900</v>
      </c>
      <c r="H32" s="42">
        <f t="shared" si="0"/>
        <v>1348</v>
      </c>
      <c r="I32" s="42">
        <f t="shared" si="0"/>
        <v>3248</v>
      </c>
      <c r="J32" s="72">
        <f t="shared" si="0"/>
        <v>91.107994389901805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47"/>
      <c r="B33" s="232" t="s">
        <v>102</v>
      </c>
      <c r="C33" s="45">
        <f>C30/C31*100</f>
        <v>67.032967032967022</v>
      </c>
      <c r="D33" s="44">
        <f>D30/D31*100</f>
        <v>182.53968253968253</v>
      </c>
      <c r="E33" s="44">
        <f>E30/E31*100</f>
        <v>114.28571428571428</v>
      </c>
      <c r="F33" s="43"/>
      <c r="G33" s="45">
        <f>G30/G31*100</f>
        <v>78.052126200274358</v>
      </c>
      <c r="H33" s="44">
        <f>H30/H31*100</f>
        <v>159.48372615039281</v>
      </c>
      <c r="I33" s="44">
        <f>I30/I31*100</f>
        <v>122.83950617283949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47"/>
      <c r="B34" s="232" t="s">
        <v>103</v>
      </c>
      <c r="C34" s="45">
        <f>C30/C32*100</f>
        <v>12.815126050420167</v>
      </c>
      <c r="D34" s="44">
        <f>D30/D32*100</f>
        <v>29.040404040404038</v>
      </c>
      <c r="E34" s="44">
        <f>E30/E32*100</f>
        <v>20.183486238532112</v>
      </c>
      <c r="F34" s="43"/>
      <c r="G34" s="45">
        <f>G30/G32*100</f>
        <v>29.947368421052634</v>
      </c>
      <c r="H34" s="44">
        <f>H30/H32*100</f>
        <v>105.41543026706231</v>
      </c>
      <c r="I34" s="44">
        <f>I30/I32*100</f>
        <v>61.268472906403936</v>
      </c>
      <c r="J34" s="43"/>
      <c r="K34" s="238" t="s">
        <v>79</v>
      </c>
      <c r="L34" s="239"/>
      <c r="M34" s="239"/>
      <c r="N34" s="239"/>
      <c r="O34" s="239"/>
      <c r="P34" s="239"/>
      <c r="Q34" s="240"/>
    </row>
    <row r="35" spans="1:17" ht="15" customHeight="1" thickBot="1" x14ac:dyDescent="0.3">
      <c r="A35" s="248"/>
      <c r="B35" s="233" t="s">
        <v>7</v>
      </c>
      <c r="C35" s="50">
        <f>C30/E30*100</f>
        <v>34.659090909090914</v>
      </c>
      <c r="D35" s="48">
        <f>D30/E30*100</f>
        <v>65.340909090909093</v>
      </c>
      <c r="E35" s="48">
        <f>SUM(C35:D35)</f>
        <v>100</v>
      </c>
      <c r="F35" s="49"/>
      <c r="G35" s="50">
        <f>G30/I30*100</f>
        <v>28.592964824120603</v>
      </c>
      <c r="H35" s="48">
        <f>H30/I30*100</f>
        <v>71.4070351758794</v>
      </c>
      <c r="I35" s="48">
        <f>SUM(G35:H35)</f>
        <v>100</v>
      </c>
      <c r="J35" s="49"/>
      <c r="K35" s="241"/>
      <c r="L35" s="242"/>
      <c r="M35" s="242"/>
      <c r="N35" s="242"/>
      <c r="O35" s="242"/>
      <c r="P35" s="242"/>
      <c r="Q35" s="243"/>
    </row>
    <row r="36" spans="1:17" ht="15" customHeight="1" x14ac:dyDescent="0.25">
      <c r="A36" s="249" t="s">
        <v>14</v>
      </c>
      <c r="B36" s="227" t="s">
        <v>101</v>
      </c>
      <c r="C36" s="75">
        <v>8</v>
      </c>
      <c r="D36" s="27">
        <v>38</v>
      </c>
      <c r="E36" s="27">
        <f>SUM(C36:D36)</f>
        <v>46</v>
      </c>
      <c r="F36" s="28">
        <f>E36/E42*100</f>
        <v>20.72072072072072</v>
      </c>
      <c r="G36" s="75">
        <v>261</v>
      </c>
      <c r="H36" s="27">
        <v>585</v>
      </c>
      <c r="I36" s="27">
        <f>G36+H36</f>
        <v>846</v>
      </c>
      <c r="J36" s="28">
        <f>I36/I42*100</f>
        <v>29.830747531734836</v>
      </c>
      <c r="K36" s="56"/>
      <c r="Q36" s="57"/>
    </row>
    <row r="37" spans="1:17" ht="15" customHeight="1" x14ac:dyDescent="0.25">
      <c r="A37" s="250"/>
      <c r="B37" s="228" t="s">
        <v>97</v>
      </c>
      <c r="C37" s="76">
        <v>0</v>
      </c>
      <c r="D37" s="22">
        <v>38</v>
      </c>
      <c r="E37" s="158">
        <f>SUM(C37:D37)</f>
        <v>38</v>
      </c>
      <c r="F37" s="23">
        <f>E37/E43*100</f>
        <v>19.791666666666664</v>
      </c>
      <c r="G37" s="76">
        <v>0</v>
      </c>
      <c r="H37" s="22">
        <v>412</v>
      </c>
      <c r="I37" s="22">
        <f>G37+H37</f>
        <v>412</v>
      </c>
      <c r="J37" s="23">
        <f>I37/I43*100</f>
        <v>20.275590551181104</v>
      </c>
      <c r="K37" s="56"/>
      <c r="L37" s="81" t="s">
        <v>8</v>
      </c>
      <c r="M37" s="82">
        <f>J6</f>
        <v>6.241184767277856</v>
      </c>
      <c r="Q37" s="57"/>
    </row>
    <row r="38" spans="1:17" ht="15" customHeight="1" x14ac:dyDescent="0.25">
      <c r="A38" s="250"/>
      <c r="B38" s="228" t="s">
        <v>9</v>
      </c>
      <c r="C38" s="76">
        <v>2</v>
      </c>
      <c r="D38" s="22">
        <v>30</v>
      </c>
      <c r="E38" s="22">
        <f>SUM(C38:D38)</f>
        <v>32</v>
      </c>
      <c r="F38" s="23">
        <f>E38/E44*100</f>
        <v>3.5398230088495577</v>
      </c>
      <c r="G38" s="76">
        <v>30</v>
      </c>
      <c r="H38" s="22">
        <v>287</v>
      </c>
      <c r="I38" s="22">
        <f>G38+H38</f>
        <v>317</v>
      </c>
      <c r="J38" s="23">
        <f>I38/I44*100</f>
        <v>8.8920056100981757</v>
      </c>
      <c r="K38" s="56"/>
      <c r="L38" s="81" t="s">
        <v>10</v>
      </c>
      <c r="M38" s="82">
        <f>J12</f>
        <v>30.007052186177713</v>
      </c>
      <c r="Q38" s="57"/>
    </row>
    <row r="39" spans="1:17" ht="15" customHeight="1" x14ac:dyDescent="0.25">
      <c r="A39" s="250"/>
      <c r="B39" s="228" t="s">
        <v>102</v>
      </c>
      <c r="C39" s="25" t="e">
        <f>C36/C37*100</f>
        <v>#DIV/0!</v>
      </c>
      <c r="D39" s="24">
        <f>D36/D37*100</f>
        <v>100</v>
      </c>
      <c r="E39" s="24">
        <f>E36/E37*100</f>
        <v>121.05263157894737</v>
      </c>
      <c r="F39" s="23"/>
      <c r="G39" s="25" t="e">
        <f>G36/G37*100</f>
        <v>#DIV/0!</v>
      </c>
      <c r="H39" s="24">
        <f>H36/H37*100</f>
        <v>141.99029126213591</v>
      </c>
      <c r="I39" s="24">
        <f>I36/I37*100</f>
        <v>205.33980582524273</v>
      </c>
      <c r="J39" s="23"/>
      <c r="K39" s="56"/>
      <c r="L39" s="81" t="s">
        <v>11</v>
      </c>
      <c r="M39" s="82">
        <f>J18</f>
        <v>33.921015514809589</v>
      </c>
      <c r="Q39" s="57"/>
    </row>
    <row r="40" spans="1:17" ht="15" customHeight="1" x14ac:dyDescent="0.25">
      <c r="A40" s="250"/>
      <c r="B40" s="228" t="s">
        <v>103</v>
      </c>
      <c r="C40" s="25">
        <f>C36/C38*100</f>
        <v>400</v>
      </c>
      <c r="D40" s="220">
        <f>D36/D38*100</f>
        <v>126.66666666666666</v>
      </c>
      <c r="E40" s="24">
        <f>E36/E38*100</f>
        <v>143.75</v>
      </c>
      <c r="F40" s="23"/>
      <c r="G40" s="25">
        <f>G36/G38*100</f>
        <v>869.99999999999989</v>
      </c>
      <c r="H40" s="24">
        <f>H36/H38*100</f>
        <v>203.83275261324042</v>
      </c>
      <c r="I40" s="24">
        <f>I36/I38*100</f>
        <v>266.87697160883278</v>
      </c>
      <c r="J40" s="23"/>
      <c r="K40" s="56"/>
      <c r="L40" s="81" t="s">
        <v>12</v>
      </c>
      <c r="M40" s="82">
        <f>J24</f>
        <v>0</v>
      </c>
      <c r="Q40" s="57"/>
    </row>
    <row r="41" spans="1:17" ht="15" customHeight="1" thickBot="1" x14ac:dyDescent="0.3">
      <c r="A41" s="251"/>
      <c r="B41" s="234" t="s">
        <v>7</v>
      </c>
      <c r="C41" s="47">
        <f>C36/E36*100</f>
        <v>17.391304347826086</v>
      </c>
      <c r="D41" s="46">
        <f>D36/E36*100</f>
        <v>82.608695652173907</v>
      </c>
      <c r="E41" s="46">
        <f>SUM(C41:D41)</f>
        <v>100</v>
      </c>
      <c r="F41" s="26"/>
      <c r="G41" s="47">
        <f>G36/I36*100</f>
        <v>30.851063829787233</v>
      </c>
      <c r="H41" s="46">
        <f>H36/I36*100</f>
        <v>69.148936170212778</v>
      </c>
      <c r="I41" s="46">
        <f>SUM(G41:H41)</f>
        <v>100.00000000000001</v>
      </c>
      <c r="J41" s="26"/>
      <c r="K41" s="56"/>
      <c r="L41" s="81" t="s">
        <v>80</v>
      </c>
      <c r="M41" s="82">
        <f>J36</f>
        <v>29.830747531734836</v>
      </c>
      <c r="Q41" s="57"/>
    </row>
    <row r="42" spans="1:17" ht="15" customHeight="1" x14ac:dyDescent="0.25">
      <c r="A42" s="262" t="s">
        <v>77</v>
      </c>
      <c r="B42" s="235" t="s">
        <v>101</v>
      </c>
      <c r="C42" s="73">
        <f t="shared" ref="C42:D44" si="1">C30+C36</f>
        <v>69</v>
      </c>
      <c r="D42" s="51">
        <f t="shared" si="1"/>
        <v>153</v>
      </c>
      <c r="E42" s="51">
        <f>SUM(C42:D42)</f>
        <v>222</v>
      </c>
      <c r="F42" s="52">
        <f>F6+F12+F18+F24+F36</f>
        <v>100</v>
      </c>
      <c r="G42" s="73">
        <f>G30+G36</f>
        <v>830</v>
      </c>
      <c r="H42" s="51">
        <f t="shared" ref="G42:H44" si="2">H30+H36</f>
        <v>2006</v>
      </c>
      <c r="I42" s="51">
        <f>SUM(G42:H42)</f>
        <v>2836</v>
      </c>
      <c r="J42" s="52">
        <f>J6+J12+J18+J24+J36</f>
        <v>100</v>
      </c>
      <c r="K42" s="56"/>
      <c r="Q42" s="57"/>
    </row>
    <row r="43" spans="1:17" ht="15" customHeight="1" x14ac:dyDescent="0.25">
      <c r="A43" s="262"/>
      <c r="B43" s="236" t="s">
        <v>97</v>
      </c>
      <c r="C43" s="74">
        <f t="shared" si="1"/>
        <v>91</v>
      </c>
      <c r="D43" s="32">
        <f t="shared" si="1"/>
        <v>101</v>
      </c>
      <c r="E43" s="32">
        <f>SUM(C43:D43)</f>
        <v>192</v>
      </c>
      <c r="F43" s="33">
        <f>F31+F37</f>
        <v>100</v>
      </c>
      <c r="G43" s="74">
        <f t="shared" si="2"/>
        <v>729</v>
      </c>
      <c r="H43" s="32">
        <f t="shared" si="2"/>
        <v>1303</v>
      </c>
      <c r="I43" s="32">
        <f>SUM(G43:H43)</f>
        <v>2032</v>
      </c>
      <c r="J43" s="33">
        <f>J7+J13+J19+J25+J37</f>
        <v>100</v>
      </c>
      <c r="K43" s="56"/>
      <c r="Q43" s="57"/>
    </row>
    <row r="44" spans="1:17" ht="15" customHeight="1" x14ac:dyDescent="0.25">
      <c r="A44" s="262"/>
      <c r="B44" s="236" t="s">
        <v>9</v>
      </c>
      <c r="C44" s="74">
        <f t="shared" si="1"/>
        <v>478</v>
      </c>
      <c r="D44" s="32">
        <f t="shared" si="1"/>
        <v>426</v>
      </c>
      <c r="E44" s="32">
        <f>SUM(C44:D44)</f>
        <v>904</v>
      </c>
      <c r="F44" s="33">
        <f>F32+F38</f>
        <v>99.999999999999986</v>
      </c>
      <c r="G44" s="74">
        <f t="shared" si="2"/>
        <v>1930</v>
      </c>
      <c r="H44" s="32">
        <f t="shared" si="2"/>
        <v>1635</v>
      </c>
      <c r="I44" s="192">
        <f>SUM(G44:H44)</f>
        <v>3565</v>
      </c>
      <c r="J44" s="33">
        <f>J32+J38</f>
        <v>99.999999999999986</v>
      </c>
      <c r="K44" s="56"/>
      <c r="Q44" s="57"/>
    </row>
    <row r="45" spans="1:17" ht="15" customHeight="1" x14ac:dyDescent="0.25">
      <c r="A45" s="262"/>
      <c r="B45" s="236" t="s">
        <v>102</v>
      </c>
      <c r="C45" s="35">
        <f>C42/C43*100</f>
        <v>75.824175824175825</v>
      </c>
      <c r="D45" s="34">
        <f>D42/D43*100</f>
        <v>151.48514851485149</v>
      </c>
      <c r="E45" s="34">
        <f>E42/E43*100</f>
        <v>115.625</v>
      </c>
      <c r="F45" s="33"/>
      <c r="G45" s="35">
        <f>G42/G43*100</f>
        <v>113.85459533607683</v>
      </c>
      <c r="H45" s="34">
        <f>H42/H43*100</f>
        <v>153.95241749808136</v>
      </c>
      <c r="I45" s="34">
        <f>I42/I43*100</f>
        <v>139.56692913385825</v>
      </c>
      <c r="J45" s="33"/>
      <c r="K45" s="56"/>
      <c r="Q45" s="57"/>
    </row>
    <row r="46" spans="1:17" ht="15" customHeight="1" x14ac:dyDescent="0.25">
      <c r="A46" s="262"/>
      <c r="B46" s="236" t="s">
        <v>103</v>
      </c>
      <c r="C46" s="35">
        <f>C42/C44*100</f>
        <v>14.435146443514643</v>
      </c>
      <c r="D46" s="34">
        <f>D42/D44*100</f>
        <v>35.91549295774648</v>
      </c>
      <c r="E46" s="34">
        <f>E42/E44*100</f>
        <v>24.557522123893804</v>
      </c>
      <c r="F46" s="33"/>
      <c r="G46" s="35">
        <f>G42/G44*100</f>
        <v>43.005181347150256</v>
      </c>
      <c r="H46" s="34">
        <f>H42/H44*100</f>
        <v>122.69113149847095</v>
      </c>
      <c r="I46" s="34">
        <f>I42/I44*100</f>
        <v>79.551192145862544</v>
      </c>
      <c r="J46" s="33"/>
      <c r="K46" s="56"/>
      <c r="Q46" s="57"/>
    </row>
    <row r="47" spans="1:17" ht="15" customHeight="1" thickBot="1" x14ac:dyDescent="0.3">
      <c r="A47" s="263"/>
      <c r="B47" s="237" t="s">
        <v>7</v>
      </c>
      <c r="C47" s="38">
        <f>C42/E42*100</f>
        <v>31.081081081081081</v>
      </c>
      <c r="D47" s="36">
        <f>D42/E42*100</f>
        <v>68.918918918918919</v>
      </c>
      <c r="E47" s="36">
        <f>SUM(C47:D47)</f>
        <v>100</v>
      </c>
      <c r="F47" s="37"/>
      <c r="G47" s="38">
        <f>G42/I42*100</f>
        <v>29.26657263751763</v>
      </c>
      <c r="H47" s="36">
        <f>H42/I42*100</f>
        <v>70.733427362482374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V23" sqref="V23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106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96</v>
      </c>
      <c r="B4" s="274" t="s">
        <v>101</v>
      </c>
      <c r="C4" s="274"/>
      <c r="D4" s="274"/>
      <c r="E4" s="275" t="s">
        <v>97</v>
      </c>
      <c r="F4" s="274"/>
      <c r="G4" s="276"/>
      <c r="H4" s="274" t="s">
        <v>9</v>
      </c>
      <c r="I4" s="274"/>
      <c r="J4" s="274"/>
      <c r="K4" s="277" t="s">
        <v>102</v>
      </c>
      <c r="L4" s="278"/>
      <c r="M4" s="274" t="s">
        <v>103</v>
      </c>
      <c r="N4" s="274"/>
      <c r="O4" s="279" t="s">
        <v>98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Hrvatska</v>
      </c>
      <c r="R5" s="101">
        <f>D6</f>
        <v>28.592964824120603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81</v>
      </c>
      <c r="B6" s="122">
        <v>61</v>
      </c>
      <c r="C6" s="123">
        <v>569</v>
      </c>
      <c r="D6" s="127">
        <f t="shared" ref="D6:D37" si="1">IF($C$83&lt;&gt;0,C6/$C$83*100,0)</f>
        <v>28.592964824120603</v>
      </c>
      <c r="E6" s="124">
        <v>91</v>
      </c>
      <c r="F6" s="123">
        <v>729</v>
      </c>
      <c r="G6" s="125">
        <f t="shared" ref="G6:G37" si="2">IF($F$83&lt;&gt;0,F6/$F$83*100,0)</f>
        <v>45</v>
      </c>
      <c r="H6" s="122">
        <v>476</v>
      </c>
      <c r="I6" s="123">
        <v>1900</v>
      </c>
      <c r="J6" s="127">
        <f t="shared" ref="J6:J37" si="3">IF($I$83&lt;&gt;0,I6/$I$83*100,0)</f>
        <v>58.497536945812811</v>
      </c>
      <c r="K6" s="132">
        <f t="shared" ref="K6:K37" si="4">IF(OR(B6&lt;&gt;0)*(E6&lt;&gt;0),B6/E6*100," ")</f>
        <v>67.032967032967022</v>
      </c>
      <c r="L6" s="133">
        <f t="shared" ref="L6:L37" si="5">IF(OR(C6&lt;&gt;0)*(F6&lt;&gt;0),C6/F6*100," ")</f>
        <v>78.052126200274358</v>
      </c>
      <c r="M6" s="189">
        <f t="shared" ref="M6:M37" si="6">IF(OR(B6&lt;&gt;0)*(H6&lt;&gt;0),B6/H6*100," ")</f>
        <v>12.815126050420167</v>
      </c>
      <c r="N6" s="190">
        <f t="shared" ref="N6:N37" si="7">IF(OR(C6&lt;&gt;0)*(I6&lt;&gt;0),C6/I6*100," ")</f>
        <v>29.947368421052634</v>
      </c>
      <c r="O6" s="131">
        <f>IF(OR(E6&lt;&gt;0)*(H6&lt;&gt;0),E6/H6*100," ")</f>
        <v>19.117647058823529</v>
      </c>
      <c r="P6" s="133">
        <f>IF(OR(F6&lt;&gt;0)*(I6&lt;&gt;0),F6/I6*100," ")</f>
        <v>38.368421052631582</v>
      </c>
      <c r="Q6" t="str">
        <f t="shared" si="0"/>
        <v>Ost. azijske zemlje</v>
      </c>
      <c r="R6" s="101">
        <f t="shared" ref="R6:R14" si="8">D7</f>
        <v>24.221105527638191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108</v>
      </c>
      <c r="B7" s="108">
        <v>16</v>
      </c>
      <c r="C7" s="109">
        <v>482</v>
      </c>
      <c r="D7" s="128">
        <f t="shared" si="1"/>
        <v>24.221105527638191</v>
      </c>
      <c r="E7" s="112">
        <v>1</v>
      </c>
      <c r="F7" s="109">
        <v>155</v>
      </c>
      <c r="G7" s="39">
        <f t="shared" si="2"/>
        <v>9.5679012345679002</v>
      </c>
      <c r="H7" s="108">
        <v>0</v>
      </c>
      <c r="I7" s="109">
        <v>0</v>
      </c>
      <c r="J7" s="127">
        <f t="shared" si="3"/>
        <v>0</v>
      </c>
      <c r="K7" s="132">
        <f t="shared" si="4"/>
        <v>1600</v>
      </c>
      <c r="L7" s="133">
        <f t="shared" si="5"/>
        <v>310.9677419354839</v>
      </c>
      <c r="M7" s="40" t="str">
        <f t="shared" si="6"/>
        <v xml:space="preserve"> </v>
      </c>
      <c r="N7" s="41" t="str">
        <f t="shared" si="7"/>
        <v xml:space="preserve"> </v>
      </c>
      <c r="O7" s="131" t="str">
        <f t="shared" ref="O7:O38" si="9">IF(OR(E7&lt;&gt;0)*(H7&lt;&gt;0),E7/H7*100," ")</f>
        <v xml:space="preserve"> </v>
      </c>
      <c r="P7" s="133" t="str">
        <f t="shared" ref="P7:P70" si="10">IF(OR(F7&lt;&gt;0)*(I7&lt;&gt;0),F7/I7*100," ")</f>
        <v xml:space="preserve"> </v>
      </c>
      <c r="Q7" t="str">
        <f t="shared" si="0"/>
        <v>Albanija</v>
      </c>
      <c r="R7" s="101">
        <f t="shared" si="8"/>
        <v>8.140703517587939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27</v>
      </c>
      <c r="B8" s="108">
        <v>0</v>
      </c>
      <c r="C8" s="109">
        <v>162</v>
      </c>
      <c r="D8" s="128">
        <f t="shared" si="1"/>
        <v>8.140703517587939</v>
      </c>
      <c r="E8" s="112">
        <v>6</v>
      </c>
      <c r="F8" s="109">
        <v>104</v>
      </c>
      <c r="G8" s="39">
        <f t="shared" si="2"/>
        <v>6.4197530864197532</v>
      </c>
      <c r="H8" s="108">
        <v>0</v>
      </c>
      <c r="I8" s="109">
        <v>0</v>
      </c>
      <c r="J8" s="127">
        <f t="shared" si="3"/>
        <v>0</v>
      </c>
      <c r="K8" s="132" t="str">
        <f t="shared" si="4"/>
        <v xml:space="preserve"> </v>
      </c>
      <c r="L8" s="133">
        <f t="shared" si="5"/>
        <v>155.76923076923077</v>
      </c>
      <c r="M8" s="40" t="str">
        <f t="shared" si="6"/>
        <v xml:space="preserve"> </v>
      </c>
      <c r="N8" s="41" t="str">
        <f t="shared" si="7"/>
        <v xml:space="preserve"> </v>
      </c>
      <c r="O8" s="131" t="str">
        <f t="shared" si="9"/>
        <v xml:space="preserve"> </v>
      </c>
      <c r="P8" s="133" t="str">
        <f t="shared" si="10"/>
        <v xml:space="preserve"> </v>
      </c>
      <c r="Q8" t="str">
        <f t="shared" si="0"/>
        <v>Ost. afričke zemlje</v>
      </c>
      <c r="R8" s="101">
        <f t="shared" si="8"/>
        <v>8.0402010050251249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109</v>
      </c>
      <c r="B9" s="108">
        <v>0</v>
      </c>
      <c r="C9" s="109">
        <v>160</v>
      </c>
      <c r="D9" s="128">
        <f t="shared" si="1"/>
        <v>8.0402010050251249</v>
      </c>
      <c r="E9" s="112">
        <v>0</v>
      </c>
      <c r="F9" s="109">
        <v>0</v>
      </c>
      <c r="G9" s="39">
        <f t="shared" si="2"/>
        <v>0</v>
      </c>
      <c r="H9" s="108">
        <v>0</v>
      </c>
      <c r="I9" s="109">
        <v>0</v>
      </c>
      <c r="J9" s="127">
        <f t="shared" si="3"/>
        <v>0</v>
      </c>
      <c r="K9" s="132" t="str">
        <f t="shared" si="4"/>
        <v xml:space="preserve"> </v>
      </c>
      <c r="L9" s="133" t="str">
        <f t="shared" si="5"/>
        <v xml:space="preserve"> </v>
      </c>
      <c r="M9" s="40" t="str">
        <f t="shared" si="6"/>
        <v xml:space="preserve"> </v>
      </c>
      <c r="N9" s="41" t="str">
        <f t="shared" si="7"/>
        <v xml:space="preserve"> </v>
      </c>
      <c r="O9" s="131" t="str">
        <f t="shared" si="9"/>
        <v xml:space="preserve"> </v>
      </c>
      <c r="P9" s="133" t="str">
        <f t="shared" si="10"/>
        <v xml:space="preserve"> </v>
      </c>
      <c r="Q9" t="str">
        <f t="shared" si="0"/>
        <v>Slovenija</v>
      </c>
      <c r="R9" s="101">
        <f t="shared" si="8"/>
        <v>7.1356783919597984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20</v>
      </c>
      <c r="B10" s="108">
        <v>55</v>
      </c>
      <c r="C10" s="109">
        <v>142</v>
      </c>
      <c r="D10" s="128">
        <f t="shared" si="1"/>
        <v>7.1356783919597984</v>
      </c>
      <c r="E10" s="112">
        <v>17</v>
      </c>
      <c r="F10" s="109">
        <v>95</v>
      </c>
      <c r="G10" s="39">
        <f t="shared" si="2"/>
        <v>5.8641975308641969</v>
      </c>
      <c r="H10" s="108">
        <v>177</v>
      </c>
      <c r="I10" s="109">
        <v>450</v>
      </c>
      <c r="J10" s="127">
        <f t="shared" si="3"/>
        <v>13.854679802955665</v>
      </c>
      <c r="K10" s="132">
        <f t="shared" si="4"/>
        <v>323.52941176470591</v>
      </c>
      <c r="L10" s="133">
        <f t="shared" si="5"/>
        <v>149.4736842105263</v>
      </c>
      <c r="M10" s="40">
        <f t="shared" si="6"/>
        <v>31.073446327683619</v>
      </c>
      <c r="N10" s="41">
        <f t="shared" si="7"/>
        <v>31.555555555555554</v>
      </c>
      <c r="O10" s="131">
        <f t="shared" si="9"/>
        <v>9.6045197740112993</v>
      </c>
      <c r="P10" s="133">
        <f t="shared" si="10"/>
        <v>21.111111111111111</v>
      </c>
      <c r="Q10" t="str">
        <f t="shared" si="0"/>
        <v>Švicarska</v>
      </c>
      <c r="R10" s="101">
        <f t="shared" si="8"/>
        <v>4.9748743718592969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19</v>
      </c>
      <c r="B11" s="116">
        <v>9</v>
      </c>
      <c r="C11" s="117">
        <v>99</v>
      </c>
      <c r="D11" s="129">
        <f t="shared" si="1"/>
        <v>4.9748743718592969</v>
      </c>
      <c r="E11" s="118">
        <v>0</v>
      </c>
      <c r="F11" s="117">
        <v>0</v>
      </c>
      <c r="G11" s="119">
        <f t="shared" si="2"/>
        <v>0</v>
      </c>
      <c r="H11" s="116">
        <v>31</v>
      </c>
      <c r="I11" s="110">
        <v>60</v>
      </c>
      <c r="J11" s="152">
        <f t="shared" si="3"/>
        <v>1.8472906403940887</v>
      </c>
      <c r="K11" s="195" t="str">
        <f t="shared" si="4"/>
        <v xml:space="preserve"> </v>
      </c>
      <c r="L11" s="196" t="str">
        <f t="shared" si="5"/>
        <v xml:space="preserve"> </v>
      </c>
      <c r="M11" s="197">
        <f t="shared" si="6"/>
        <v>29.032258064516132</v>
      </c>
      <c r="N11" s="214">
        <f t="shared" si="7"/>
        <v>165</v>
      </c>
      <c r="O11" s="215" t="str">
        <f t="shared" si="9"/>
        <v xml:space="preserve"> </v>
      </c>
      <c r="P11" s="196" t="str">
        <f t="shared" si="10"/>
        <v xml:space="preserve"> </v>
      </c>
      <c r="Q11" t="str">
        <f t="shared" si="0"/>
        <v>Austrija</v>
      </c>
      <c r="R11" s="101">
        <f t="shared" si="8"/>
        <v>4.7738693467336679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28</v>
      </c>
      <c r="B12" s="116">
        <v>9</v>
      </c>
      <c r="C12" s="117">
        <v>95</v>
      </c>
      <c r="D12" s="129">
        <f t="shared" si="1"/>
        <v>4.7738693467336679</v>
      </c>
      <c r="E12" s="118">
        <v>4</v>
      </c>
      <c r="F12" s="117">
        <v>46</v>
      </c>
      <c r="G12" s="119">
        <f t="shared" si="2"/>
        <v>2.8395061728395063</v>
      </c>
      <c r="H12" s="116">
        <v>36</v>
      </c>
      <c r="I12" s="110">
        <v>67</v>
      </c>
      <c r="J12" s="152">
        <f t="shared" si="3"/>
        <v>2.062807881773399</v>
      </c>
      <c r="K12" s="195">
        <f t="shared" si="4"/>
        <v>225</v>
      </c>
      <c r="L12" s="196">
        <f t="shared" si="5"/>
        <v>206.52173913043475</v>
      </c>
      <c r="M12" s="197">
        <f t="shared" si="6"/>
        <v>25</v>
      </c>
      <c r="N12" s="214">
        <f t="shared" si="7"/>
        <v>141.79104477611941</v>
      </c>
      <c r="O12" s="215">
        <f t="shared" si="9"/>
        <v>11.111111111111111</v>
      </c>
      <c r="P12" s="196">
        <f t="shared" si="10"/>
        <v>68.656716417910445</v>
      </c>
      <c r="Q12" t="str">
        <f t="shared" si="0"/>
        <v>Makedonija</v>
      </c>
      <c r="R12" s="101">
        <f t="shared" si="8"/>
        <v>3.7185929648241203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45</v>
      </c>
      <c r="B13" s="116">
        <v>3</v>
      </c>
      <c r="C13" s="117">
        <v>74</v>
      </c>
      <c r="D13" s="129">
        <f t="shared" si="1"/>
        <v>3.7185929648241203</v>
      </c>
      <c r="E13" s="118">
        <v>0</v>
      </c>
      <c r="F13" s="117">
        <v>28</v>
      </c>
      <c r="G13" s="119">
        <f t="shared" si="2"/>
        <v>1.728395061728395</v>
      </c>
      <c r="H13" s="116">
        <v>2</v>
      </c>
      <c r="I13" s="110">
        <v>4</v>
      </c>
      <c r="J13" s="152">
        <f t="shared" si="3"/>
        <v>0.12315270935960591</v>
      </c>
      <c r="K13" s="195" t="str">
        <f t="shared" si="4"/>
        <v xml:space="preserve"> </v>
      </c>
      <c r="L13" s="196">
        <f t="shared" si="5"/>
        <v>264.28571428571428</v>
      </c>
      <c r="M13" s="197">
        <f t="shared" si="6"/>
        <v>150</v>
      </c>
      <c r="N13" s="214">
        <f t="shared" si="7"/>
        <v>1850</v>
      </c>
      <c r="O13" s="215" t="str">
        <f t="shared" si="9"/>
        <v xml:space="preserve"> </v>
      </c>
      <c r="P13" s="196">
        <f t="shared" si="10"/>
        <v>700</v>
      </c>
      <c r="Q13" t="str">
        <f t="shared" si="0"/>
        <v>BiH</v>
      </c>
      <c r="R13" s="101">
        <f t="shared" si="8"/>
        <v>3.0150753768844218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107</v>
      </c>
      <c r="B14" s="116">
        <v>1</v>
      </c>
      <c r="C14" s="117">
        <v>60</v>
      </c>
      <c r="D14" s="129">
        <f t="shared" si="1"/>
        <v>3.0150753768844218</v>
      </c>
      <c r="E14" s="118">
        <v>10</v>
      </c>
      <c r="F14" s="117">
        <v>160</v>
      </c>
      <c r="G14" s="119">
        <f t="shared" si="2"/>
        <v>9.8765432098765427</v>
      </c>
      <c r="H14" s="116">
        <v>65</v>
      </c>
      <c r="I14" s="110">
        <v>554</v>
      </c>
      <c r="J14" s="152">
        <f t="shared" si="3"/>
        <v>17.05665024630542</v>
      </c>
      <c r="K14" s="195">
        <f t="shared" si="4"/>
        <v>10</v>
      </c>
      <c r="L14" s="196">
        <f t="shared" si="5"/>
        <v>37.5</v>
      </c>
      <c r="M14" s="197">
        <f t="shared" si="6"/>
        <v>1.5384615384615385</v>
      </c>
      <c r="N14" s="214">
        <f t="shared" si="7"/>
        <v>10.830324909747292</v>
      </c>
      <c r="O14" s="215">
        <f t="shared" si="9"/>
        <v>15.384615384615385</v>
      </c>
      <c r="P14" s="196">
        <f t="shared" si="10"/>
        <v>28.880866425992778</v>
      </c>
      <c r="Q14" t="str">
        <f t="shared" si="0"/>
        <v>Srbija</v>
      </c>
      <c r="R14" s="101">
        <f t="shared" si="8"/>
        <v>2.613065326633166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52</v>
      </c>
      <c r="B15" s="116">
        <v>1</v>
      </c>
      <c r="C15" s="117">
        <v>52</v>
      </c>
      <c r="D15" s="129">
        <f t="shared" si="1"/>
        <v>2.613065326633166</v>
      </c>
      <c r="E15" s="118">
        <v>2</v>
      </c>
      <c r="F15" s="117">
        <v>64</v>
      </c>
      <c r="G15" s="119">
        <f t="shared" si="2"/>
        <v>3.9506172839506171</v>
      </c>
      <c r="H15" s="116">
        <v>11</v>
      </c>
      <c r="I15" s="110">
        <v>35</v>
      </c>
      <c r="J15" s="152">
        <f t="shared" si="3"/>
        <v>1.0775862068965518</v>
      </c>
      <c r="K15" s="195">
        <f t="shared" si="4"/>
        <v>50</v>
      </c>
      <c r="L15" s="196">
        <f t="shared" si="5"/>
        <v>81.25</v>
      </c>
      <c r="M15" s="197">
        <f t="shared" si="6"/>
        <v>9.0909090909090917</v>
      </c>
      <c r="N15" s="214">
        <f t="shared" si="7"/>
        <v>148.57142857142858</v>
      </c>
      <c r="O15" s="215">
        <f t="shared" si="9"/>
        <v>18.181818181818183</v>
      </c>
      <c r="P15" s="196">
        <f t="shared" si="10"/>
        <v>182.85714285714286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18</v>
      </c>
      <c r="B16" s="79">
        <v>3</v>
      </c>
      <c r="C16" s="5">
        <v>34</v>
      </c>
      <c r="D16" s="130">
        <f t="shared" si="1"/>
        <v>1.7085427135678393</v>
      </c>
      <c r="E16" s="80">
        <v>0</v>
      </c>
      <c r="F16" s="5">
        <v>0</v>
      </c>
      <c r="G16" s="94">
        <f t="shared" si="2"/>
        <v>0</v>
      </c>
      <c r="H16" s="79">
        <v>1</v>
      </c>
      <c r="I16" s="5">
        <v>9</v>
      </c>
      <c r="J16" s="153">
        <f t="shared" si="3"/>
        <v>0.27709359605911332</v>
      </c>
      <c r="K16" s="194" t="str">
        <f t="shared" si="4"/>
        <v xml:space="preserve"> </v>
      </c>
      <c r="L16" s="198" t="str">
        <f t="shared" si="5"/>
        <v xml:space="preserve"> </v>
      </c>
      <c r="M16" s="95">
        <f t="shared" si="6"/>
        <v>300</v>
      </c>
      <c r="N16" s="96">
        <f t="shared" si="7"/>
        <v>377.77777777777777</v>
      </c>
      <c r="O16" s="199" t="str">
        <f t="shared" si="9"/>
        <v xml:space="preserve"> </v>
      </c>
      <c r="P16" s="198" t="str">
        <f t="shared" si="10"/>
        <v xml:space="preserve"> 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22</v>
      </c>
      <c r="B17" s="79">
        <v>8</v>
      </c>
      <c r="C17" s="5">
        <v>34</v>
      </c>
      <c r="D17" s="130">
        <f t="shared" si="1"/>
        <v>1.7085427135678393</v>
      </c>
      <c r="E17" s="80">
        <v>7</v>
      </c>
      <c r="F17" s="5">
        <v>80</v>
      </c>
      <c r="G17" s="94">
        <f t="shared" si="2"/>
        <v>4.9382716049382713</v>
      </c>
      <c r="H17" s="79">
        <v>28</v>
      </c>
      <c r="I17" s="5">
        <v>75</v>
      </c>
      <c r="J17" s="153">
        <f t="shared" si="3"/>
        <v>2.3091133004926108</v>
      </c>
      <c r="K17" s="194">
        <f t="shared" si="4"/>
        <v>114.28571428571428</v>
      </c>
      <c r="L17" s="198">
        <f t="shared" si="5"/>
        <v>42.5</v>
      </c>
      <c r="M17" s="95">
        <f t="shared" si="6"/>
        <v>28.571428571428569</v>
      </c>
      <c r="N17" s="96">
        <f t="shared" si="7"/>
        <v>45.333333333333329</v>
      </c>
      <c r="O17" s="199">
        <f t="shared" si="9"/>
        <v>25</v>
      </c>
      <c r="P17" s="198">
        <f t="shared" si="10"/>
        <v>106.66666666666667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26</v>
      </c>
      <c r="B18" s="79">
        <v>3</v>
      </c>
      <c r="C18" s="5">
        <v>9</v>
      </c>
      <c r="D18" s="130">
        <f t="shared" si="1"/>
        <v>0.45226130653266328</v>
      </c>
      <c r="E18" s="80">
        <v>0</v>
      </c>
      <c r="F18" s="5">
        <v>0</v>
      </c>
      <c r="G18" s="94">
        <f t="shared" si="2"/>
        <v>0</v>
      </c>
      <c r="H18" s="79">
        <v>0</v>
      </c>
      <c r="I18" s="5">
        <v>0</v>
      </c>
      <c r="J18" s="153">
        <f t="shared" si="3"/>
        <v>0</v>
      </c>
      <c r="K18" s="194" t="str">
        <f t="shared" si="4"/>
        <v xml:space="preserve"> </v>
      </c>
      <c r="L18" s="198" t="str">
        <f t="shared" si="5"/>
        <v xml:space="preserve"> </v>
      </c>
      <c r="M18" s="95" t="str">
        <f t="shared" si="6"/>
        <v xml:space="preserve"> </v>
      </c>
      <c r="N18" s="96" t="str">
        <f t="shared" si="7"/>
        <v xml:space="preserve"> </v>
      </c>
      <c r="O18" s="199" t="str">
        <f t="shared" si="9"/>
        <v xml:space="preserve"> </v>
      </c>
      <c r="P18" s="198" t="str">
        <f t="shared" si="10"/>
        <v xml:space="preserve"> 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40</v>
      </c>
      <c r="B19" s="141">
        <v>3</v>
      </c>
      <c r="C19" s="111">
        <v>5</v>
      </c>
      <c r="D19" s="130">
        <f t="shared" si="1"/>
        <v>0.25125628140703515</v>
      </c>
      <c r="E19" s="80">
        <v>6</v>
      </c>
      <c r="F19" s="5">
        <v>7</v>
      </c>
      <c r="G19" s="94">
        <f t="shared" si="2"/>
        <v>0.43209876543209874</v>
      </c>
      <c r="H19" s="79">
        <v>12</v>
      </c>
      <c r="I19" s="5">
        <v>34</v>
      </c>
      <c r="J19" s="153">
        <f t="shared" si="3"/>
        <v>1.0467980295566501</v>
      </c>
      <c r="K19" s="194">
        <f t="shared" si="4"/>
        <v>50</v>
      </c>
      <c r="L19" s="198">
        <f t="shared" si="5"/>
        <v>71.428571428571431</v>
      </c>
      <c r="M19" s="95">
        <f t="shared" si="6"/>
        <v>25</v>
      </c>
      <c r="N19" s="96">
        <f t="shared" si="7"/>
        <v>14.705882352941178</v>
      </c>
      <c r="O19" s="199">
        <f t="shared" si="9"/>
        <v>50</v>
      </c>
      <c r="P19" s="198">
        <f t="shared" si="10"/>
        <v>20.588235294117645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49</v>
      </c>
      <c r="B20" s="141">
        <v>0</v>
      </c>
      <c r="C20" s="111">
        <v>4</v>
      </c>
      <c r="D20" s="130">
        <f t="shared" si="1"/>
        <v>0.20100502512562815</v>
      </c>
      <c r="E20" s="80">
        <v>0</v>
      </c>
      <c r="F20" s="5">
        <v>0</v>
      </c>
      <c r="G20" s="94">
        <f t="shared" si="2"/>
        <v>0</v>
      </c>
      <c r="H20" s="79">
        <v>1</v>
      </c>
      <c r="I20" s="5">
        <v>2</v>
      </c>
      <c r="J20" s="153">
        <f t="shared" si="3"/>
        <v>6.1576354679802957E-2</v>
      </c>
      <c r="K20" s="194" t="str">
        <f t="shared" si="4"/>
        <v xml:space="preserve"> </v>
      </c>
      <c r="L20" s="198" t="str">
        <f t="shared" si="5"/>
        <v xml:space="preserve"> </v>
      </c>
      <c r="M20" s="95" t="str">
        <f t="shared" si="6"/>
        <v xml:space="preserve"> </v>
      </c>
      <c r="N20" s="96">
        <f t="shared" si="7"/>
        <v>200</v>
      </c>
      <c r="O20" s="199" t="str">
        <f t="shared" si="9"/>
        <v xml:space="preserve"> </v>
      </c>
      <c r="P20" s="198" t="str">
        <f t="shared" si="10"/>
        <v xml:space="preserve"> 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60</v>
      </c>
      <c r="B21" s="79">
        <v>1</v>
      </c>
      <c r="C21" s="5">
        <v>3</v>
      </c>
      <c r="D21" s="130">
        <f t="shared" si="1"/>
        <v>0.15075376884422109</v>
      </c>
      <c r="E21" s="80">
        <v>0</v>
      </c>
      <c r="F21" s="5">
        <v>0</v>
      </c>
      <c r="G21" s="94">
        <f t="shared" si="2"/>
        <v>0</v>
      </c>
      <c r="H21" s="79">
        <v>0</v>
      </c>
      <c r="I21" s="5">
        <v>0</v>
      </c>
      <c r="J21" s="153">
        <f t="shared" si="3"/>
        <v>0</v>
      </c>
      <c r="K21" s="194" t="str">
        <f t="shared" si="4"/>
        <v xml:space="preserve"> </v>
      </c>
      <c r="L21" s="198" t="str">
        <f t="shared" si="5"/>
        <v xml:space="preserve"> </v>
      </c>
      <c r="M21" s="95" t="str">
        <f t="shared" si="6"/>
        <v xml:space="preserve"> </v>
      </c>
      <c r="N21" s="96" t="str">
        <f t="shared" si="7"/>
        <v xml:space="preserve"> </v>
      </c>
      <c r="O21" s="199" t="str">
        <f t="shared" si="9"/>
        <v xml:space="preserve"> </v>
      </c>
      <c r="P21" s="198" t="str">
        <f t="shared" si="10"/>
        <v xml:space="preserve"> 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24</v>
      </c>
      <c r="B22" s="141">
        <v>1</v>
      </c>
      <c r="C22" s="111">
        <v>3</v>
      </c>
      <c r="D22" s="130">
        <f t="shared" si="1"/>
        <v>0.15075376884422109</v>
      </c>
      <c r="E22" s="80">
        <v>0</v>
      </c>
      <c r="F22" s="5">
        <v>0</v>
      </c>
      <c r="G22" s="94">
        <f t="shared" si="2"/>
        <v>0</v>
      </c>
      <c r="H22" s="79">
        <v>5</v>
      </c>
      <c r="I22" s="5">
        <v>13</v>
      </c>
      <c r="J22" s="153">
        <f t="shared" si="3"/>
        <v>0.40024630541871925</v>
      </c>
      <c r="K22" s="194" t="str">
        <f t="shared" si="4"/>
        <v xml:space="preserve"> </v>
      </c>
      <c r="L22" s="198" t="str">
        <f t="shared" si="5"/>
        <v xml:space="preserve"> </v>
      </c>
      <c r="M22" s="95">
        <f t="shared" si="6"/>
        <v>20</v>
      </c>
      <c r="N22" s="96">
        <f t="shared" si="7"/>
        <v>23.076923076923077</v>
      </c>
      <c r="O22" s="199" t="str">
        <f t="shared" si="9"/>
        <v xml:space="preserve"> </v>
      </c>
      <c r="P22" s="198" t="str">
        <f t="shared" si="10"/>
        <v xml:space="preserve"> 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50</v>
      </c>
      <c r="B23" s="141">
        <v>1</v>
      </c>
      <c r="C23" s="111">
        <v>2</v>
      </c>
      <c r="D23" s="130">
        <f t="shared" si="1"/>
        <v>0.10050251256281408</v>
      </c>
      <c r="E23" s="80">
        <v>2</v>
      </c>
      <c r="F23" s="5">
        <v>2</v>
      </c>
      <c r="G23" s="94">
        <f t="shared" si="2"/>
        <v>0.12345679012345678</v>
      </c>
      <c r="H23" s="79">
        <v>0</v>
      </c>
      <c r="I23" s="5">
        <v>0</v>
      </c>
      <c r="J23" s="153">
        <f t="shared" si="3"/>
        <v>0</v>
      </c>
      <c r="K23" s="194">
        <f t="shared" si="4"/>
        <v>50</v>
      </c>
      <c r="L23" s="198">
        <f t="shared" si="5"/>
        <v>100</v>
      </c>
      <c r="M23" s="95" t="str">
        <f t="shared" si="6"/>
        <v xml:space="preserve"> </v>
      </c>
      <c r="N23" s="96" t="str">
        <f t="shared" si="7"/>
        <v xml:space="preserve"> </v>
      </c>
      <c r="O23" s="199" t="str">
        <f t="shared" si="9"/>
        <v xml:space="preserve"> </v>
      </c>
      <c r="P23" s="198" t="str">
        <f t="shared" si="10"/>
        <v xml:space="preserve"> 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86</v>
      </c>
      <c r="B24" s="141">
        <v>1</v>
      </c>
      <c r="C24" s="111">
        <v>1</v>
      </c>
      <c r="D24" s="130">
        <f t="shared" si="1"/>
        <v>5.0251256281407038E-2</v>
      </c>
      <c r="E24" s="80">
        <v>0</v>
      </c>
      <c r="F24" s="5">
        <v>0</v>
      </c>
      <c r="G24" s="94">
        <f t="shared" si="2"/>
        <v>0</v>
      </c>
      <c r="H24" s="79">
        <v>1</v>
      </c>
      <c r="I24" s="5">
        <v>1</v>
      </c>
      <c r="J24" s="153">
        <f t="shared" si="3"/>
        <v>3.0788177339901478E-2</v>
      </c>
      <c r="K24" s="194" t="str">
        <f t="shared" si="4"/>
        <v xml:space="preserve"> </v>
      </c>
      <c r="L24" s="198" t="str">
        <f t="shared" si="5"/>
        <v xml:space="preserve"> </v>
      </c>
      <c r="M24" s="95">
        <f t="shared" si="6"/>
        <v>100</v>
      </c>
      <c r="N24" s="96">
        <f t="shared" si="7"/>
        <v>100</v>
      </c>
      <c r="O24" s="199" t="str">
        <f t="shared" si="9"/>
        <v xml:space="preserve"> </v>
      </c>
      <c r="P24" s="198" t="str">
        <f t="shared" si="10"/>
        <v xml:space="preserve"> 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59</v>
      </c>
      <c r="B25" s="141">
        <v>0</v>
      </c>
      <c r="C25" s="111">
        <v>0</v>
      </c>
      <c r="D25" s="130">
        <f t="shared" si="1"/>
        <v>0</v>
      </c>
      <c r="E25" s="80">
        <v>0</v>
      </c>
      <c r="F25" s="5">
        <v>0</v>
      </c>
      <c r="G25" s="94">
        <f t="shared" si="2"/>
        <v>0</v>
      </c>
      <c r="H25" s="79">
        <v>0</v>
      </c>
      <c r="I25" s="5">
        <v>0</v>
      </c>
      <c r="J25" s="153">
        <f t="shared" si="3"/>
        <v>0</v>
      </c>
      <c r="K25" s="194" t="str">
        <f t="shared" si="4"/>
        <v xml:space="preserve"> </v>
      </c>
      <c r="L25" s="198" t="str">
        <f t="shared" si="5"/>
        <v xml:space="preserve"> </v>
      </c>
      <c r="M25" s="95" t="str">
        <f t="shared" si="6"/>
        <v xml:space="preserve"> </v>
      </c>
      <c r="N25" s="96" t="str">
        <f t="shared" si="7"/>
        <v xml:space="preserve"> </v>
      </c>
      <c r="O25" s="199" t="str">
        <f t="shared" si="9"/>
        <v xml:space="preserve"> </v>
      </c>
      <c r="P25" s="198" t="str">
        <f t="shared" si="10"/>
        <v xml:space="preserve"> 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74</v>
      </c>
      <c r="B26" s="141">
        <v>0</v>
      </c>
      <c r="C26" s="111">
        <v>0</v>
      </c>
      <c r="D26" s="130">
        <f t="shared" si="1"/>
        <v>0</v>
      </c>
      <c r="E26" s="80">
        <v>0</v>
      </c>
      <c r="F26" s="5">
        <v>0</v>
      </c>
      <c r="G26" s="94">
        <f t="shared" si="2"/>
        <v>0</v>
      </c>
      <c r="H26" s="79">
        <v>1</v>
      </c>
      <c r="I26" s="5">
        <v>2</v>
      </c>
      <c r="J26" s="153">
        <f t="shared" si="3"/>
        <v>6.1576354679802957E-2</v>
      </c>
      <c r="K26" s="194" t="str">
        <f t="shared" si="4"/>
        <v xml:space="preserve"> </v>
      </c>
      <c r="L26" s="198" t="str">
        <f t="shared" si="5"/>
        <v xml:space="preserve"> </v>
      </c>
      <c r="M26" s="95" t="str">
        <f t="shared" si="6"/>
        <v xml:space="preserve"> </v>
      </c>
      <c r="N26" s="96" t="str">
        <f t="shared" si="7"/>
        <v xml:space="preserve"> </v>
      </c>
      <c r="O26" s="199" t="str">
        <f t="shared" si="9"/>
        <v xml:space="preserve"> </v>
      </c>
      <c r="P26" s="198" t="str">
        <f t="shared" si="10"/>
        <v xml:space="preserve"> 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29</v>
      </c>
      <c r="B27" s="141">
        <v>0</v>
      </c>
      <c r="C27" s="111">
        <v>0</v>
      </c>
      <c r="D27" s="130">
        <f t="shared" si="1"/>
        <v>0</v>
      </c>
      <c r="E27" s="80">
        <v>0</v>
      </c>
      <c r="F27" s="5">
        <v>0</v>
      </c>
      <c r="G27" s="94">
        <f t="shared" si="2"/>
        <v>0</v>
      </c>
      <c r="H27" s="79">
        <v>0</v>
      </c>
      <c r="I27" s="5">
        <v>0</v>
      </c>
      <c r="J27" s="153">
        <f t="shared" si="3"/>
        <v>0</v>
      </c>
      <c r="K27" s="194" t="str">
        <f t="shared" si="4"/>
        <v xml:space="preserve"> </v>
      </c>
      <c r="L27" s="198" t="str">
        <f t="shared" si="5"/>
        <v xml:space="preserve"> </v>
      </c>
      <c r="M27" s="95" t="str">
        <f t="shared" si="6"/>
        <v xml:space="preserve"> </v>
      </c>
      <c r="N27" s="96" t="str">
        <f t="shared" si="7"/>
        <v xml:space="preserve"> </v>
      </c>
      <c r="O27" s="199" t="str">
        <f t="shared" si="9"/>
        <v xml:space="preserve"> </v>
      </c>
      <c r="P27" s="198" t="str">
        <f t="shared" si="10"/>
        <v xml:space="preserve"> 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30</v>
      </c>
      <c r="B28" s="79">
        <v>0</v>
      </c>
      <c r="C28" s="5">
        <v>0</v>
      </c>
      <c r="D28" s="130">
        <f t="shared" si="1"/>
        <v>0</v>
      </c>
      <c r="E28" s="80">
        <v>0</v>
      </c>
      <c r="F28" s="5">
        <v>0</v>
      </c>
      <c r="G28" s="94">
        <f t="shared" si="2"/>
        <v>0</v>
      </c>
      <c r="H28" s="79">
        <v>0</v>
      </c>
      <c r="I28" s="5">
        <v>0</v>
      </c>
      <c r="J28" s="153">
        <f t="shared" si="3"/>
        <v>0</v>
      </c>
      <c r="K28" s="194" t="str">
        <f t="shared" si="4"/>
        <v xml:space="preserve"> </v>
      </c>
      <c r="L28" s="198" t="str">
        <f t="shared" si="5"/>
        <v xml:space="preserve"> </v>
      </c>
      <c r="M28" s="95" t="str">
        <f t="shared" si="6"/>
        <v xml:space="preserve"> </v>
      </c>
      <c r="N28" s="96" t="str">
        <f t="shared" si="7"/>
        <v xml:space="preserve"> </v>
      </c>
      <c r="O28" s="199" t="str">
        <f t="shared" si="9"/>
        <v xml:space="preserve"> </v>
      </c>
      <c r="P28" s="198" t="str">
        <f t="shared" si="10"/>
        <v xml:space="preserve"> 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31</v>
      </c>
      <c r="B29" s="79">
        <v>0</v>
      </c>
      <c r="C29" s="5">
        <v>0</v>
      </c>
      <c r="D29" s="130">
        <f t="shared" si="1"/>
        <v>0</v>
      </c>
      <c r="E29" s="80">
        <v>0</v>
      </c>
      <c r="F29" s="5">
        <v>0</v>
      </c>
      <c r="G29" s="94">
        <f t="shared" si="2"/>
        <v>0</v>
      </c>
      <c r="H29" s="79">
        <v>7</v>
      </c>
      <c r="I29" s="5">
        <v>14</v>
      </c>
      <c r="J29" s="153">
        <f t="shared" si="3"/>
        <v>0.43103448275862066</v>
      </c>
      <c r="K29" s="194" t="str">
        <f t="shared" si="4"/>
        <v xml:space="preserve"> </v>
      </c>
      <c r="L29" s="198" t="str">
        <f t="shared" si="5"/>
        <v xml:space="preserve"> </v>
      </c>
      <c r="M29" s="95" t="str">
        <f t="shared" si="6"/>
        <v xml:space="preserve"> </v>
      </c>
      <c r="N29" s="96" t="str">
        <f t="shared" si="7"/>
        <v xml:space="preserve"> </v>
      </c>
      <c r="O29" s="199" t="str">
        <f t="shared" si="9"/>
        <v xml:space="preserve"> </v>
      </c>
      <c r="P29" s="198" t="str">
        <f t="shared" si="10"/>
        <v xml:space="preserve"> 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32</v>
      </c>
      <c r="B30" s="79">
        <v>0</v>
      </c>
      <c r="C30" s="5">
        <v>0</v>
      </c>
      <c r="D30" s="130">
        <f t="shared" si="1"/>
        <v>0</v>
      </c>
      <c r="E30" s="80">
        <v>0</v>
      </c>
      <c r="F30" s="5">
        <v>0</v>
      </c>
      <c r="G30" s="94">
        <f t="shared" si="2"/>
        <v>0</v>
      </c>
      <c r="H30" s="79">
        <v>0</v>
      </c>
      <c r="I30" s="5">
        <v>0</v>
      </c>
      <c r="J30" s="153">
        <f t="shared" si="3"/>
        <v>0</v>
      </c>
      <c r="K30" s="194" t="str">
        <f t="shared" si="4"/>
        <v xml:space="preserve"> </v>
      </c>
      <c r="L30" s="198" t="str">
        <f t="shared" si="5"/>
        <v xml:space="preserve"> </v>
      </c>
      <c r="M30" s="95" t="str">
        <f t="shared" si="6"/>
        <v xml:space="preserve"> </v>
      </c>
      <c r="N30" s="96" t="str">
        <f t="shared" si="7"/>
        <v xml:space="preserve"> </v>
      </c>
      <c r="O30" s="199" t="str">
        <f t="shared" si="9"/>
        <v xml:space="preserve"> </v>
      </c>
      <c r="P30" s="198" t="str">
        <f t="shared" si="10"/>
        <v xml:space="preserve"> 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33</v>
      </c>
      <c r="B31" s="79">
        <v>0</v>
      </c>
      <c r="C31" s="5">
        <v>0</v>
      </c>
      <c r="D31" s="130">
        <f t="shared" si="1"/>
        <v>0</v>
      </c>
      <c r="E31" s="80">
        <v>1</v>
      </c>
      <c r="F31" s="5">
        <v>1</v>
      </c>
      <c r="G31" s="94">
        <f t="shared" si="2"/>
        <v>6.1728395061728392E-2</v>
      </c>
      <c r="H31" s="79">
        <v>0</v>
      </c>
      <c r="I31" s="5">
        <v>0</v>
      </c>
      <c r="J31" s="153">
        <f t="shared" si="3"/>
        <v>0</v>
      </c>
      <c r="K31" s="194" t="str">
        <f t="shared" si="4"/>
        <v xml:space="preserve"> </v>
      </c>
      <c r="L31" s="198" t="str">
        <f t="shared" si="5"/>
        <v xml:space="preserve"> </v>
      </c>
      <c r="M31" s="95" t="str">
        <f t="shared" si="6"/>
        <v xml:space="preserve"> </v>
      </c>
      <c r="N31" s="96" t="str">
        <f t="shared" si="7"/>
        <v xml:space="preserve"> </v>
      </c>
      <c r="O31" s="199" t="str">
        <f t="shared" si="9"/>
        <v xml:space="preserve"> </v>
      </c>
      <c r="P31" s="198" t="str">
        <f t="shared" si="10"/>
        <v xml:space="preserve"> 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34</v>
      </c>
      <c r="B32" s="79">
        <v>0</v>
      </c>
      <c r="C32" s="5">
        <v>0</v>
      </c>
      <c r="D32" s="130">
        <f t="shared" si="1"/>
        <v>0</v>
      </c>
      <c r="E32" s="80">
        <v>0</v>
      </c>
      <c r="F32" s="5">
        <v>0</v>
      </c>
      <c r="G32" s="94">
        <f t="shared" si="2"/>
        <v>0</v>
      </c>
      <c r="H32" s="79">
        <v>2</v>
      </c>
      <c r="I32" s="5">
        <v>2</v>
      </c>
      <c r="J32" s="153">
        <f t="shared" si="3"/>
        <v>6.1576354679802957E-2</v>
      </c>
      <c r="K32" s="194" t="str">
        <f t="shared" si="4"/>
        <v xml:space="preserve"> </v>
      </c>
      <c r="L32" s="198" t="str">
        <f t="shared" si="5"/>
        <v xml:space="preserve"> </v>
      </c>
      <c r="M32" s="95" t="str">
        <f t="shared" si="6"/>
        <v xml:space="preserve"> </v>
      </c>
      <c r="N32" s="96" t="str">
        <f t="shared" si="7"/>
        <v xml:space="preserve"> </v>
      </c>
      <c r="O32" s="199" t="str">
        <f t="shared" si="9"/>
        <v xml:space="preserve"> </v>
      </c>
      <c r="P32" s="198" t="str">
        <f t="shared" si="10"/>
        <v xml:space="preserve"> 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61</v>
      </c>
      <c r="B33" s="79">
        <v>0</v>
      </c>
      <c r="C33" s="5">
        <v>0</v>
      </c>
      <c r="D33" s="130">
        <f t="shared" si="1"/>
        <v>0</v>
      </c>
      <c r="E33" s="80">
        <v>0</v>
      </c>
      <c r="F33" s="5">
        <v>0</v>
      </c>
      <c r="G33" s="94">
        <f t="shared" si="2"/>
        <v>0</v>
      </c>
      <c r="H33" s="79">
        <v>0</v>
      </c>
      <c r="I33" s="5">
        <v>0</v>
      </c>
      <c r="J33" s="153">
        <f t="shared" si="3"/>
        <v>0</v>
      </c>
      <c r="K33" s="194" t="str">
        <f t="shared" si="4"/>
        <v xml:space="preserve"> </v>
      </c>
      <c r="L33" s="198" t="str">
        <f t="shared" si="5"/>
        <v xml:space="preserve"> </v>
      </c>
      <c r="M33" s="95" t="str">
        <f t="shared" si="6"/>
        <v xml:space="preserve"> </v>
      </c>
      <c r="N33" s="96" t="str">
        <f t="shared" si="7"/>
        <v xml:space="preserve"> </v>
      </c>
      <c r="O33" s="199" t="str">
        <f t="shared" si="9"/>
        <v xml:space="preserve"> </v>
      </c>
      <c r="P33" s="198" t="str">
        <f t="shared" si="10"/>
        <v xml:space="preserve"> 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35</v>
      </c>
      <c r="B34" s="79">
        <v>0</v>
      </c>
      <c r="C34" s="5">
        <v>0</v>
      </c>
      <c r="D34" s="130">
        <f t="shared" si="1"/>
        <v>0</v>
      </c>
      <c r="E34" s="80">
        <v>0</v>
      </c>
      <c r="F34" s="5">
        <v>0</v>
      </c>
      <c r="G34" s="94">
        <f t="shared" si="2"/>
        <v>0</v>
      </c>
      <c r="H34" s="79">
        <v>0</v>
      </c>
      <c r="I34" s="5">
        <v>0</v>
      </c>
      <c r="J34" s="153">
        <f t="shared" si="3"/>
        <v>0</v>
      </c>
      <c r="K34" s="194" t="str">
        <f t="shared" si="4"/>
        <v xml:space="preserve"> </v>
      </c>
      <c r="L34" s="198" t="str">
        <f t="shared" si="5"/>
        <v xml:space="preserve"> </v>
      </c>
      <c r="M34" s="95" t="str">
        <f t="shared" si="6"/>
        <v xml:space="preserve"> </v>
      </c>
      <c r="N34" s="96" t="str">
        <f t="shared" si="7"/>
        <v xml:space="preserve"> </v>
      </c>
      <c r="O34" s="199" t="str">
        <f t="shared" si="9"/>
        <v xml:space="preserve"> </v>
      </c>
      <c r="P34" s="198" t="str">
        <f t="shared" si="10"/>
        <v xml:space="preserve"> 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21</v>
      </c>
      <c r="B35" s="79">
        <v>0</v>
      </c>
      <c r="C35" s="5">
        <v>0</v>
      </c>
      <c r="D35" s="130">
        <f t="shared" si="1"/>
        <v>0</v>
      </c>
      <c r="E35" s="80">
        <v>0</v>
      </c>
      <c r="F35" s="5">
        <v>0</v>
      </c>
      <c r="G35" s="94">
        <f t="shared" si="2"/>
        <v>0</v>
      </c>
      <c r="H35" s="79">
        <v>0</v>
      </c>
      <c r="I35" s="5">
        <v>0</v>
      </c>
      <c r="J35" s="153">
        <f t="shared" si="3"/>
        <v>0</v>
      </c>
      <c r="K35" s="194" t="str">
        <f t="shared" si="4"/>
        <v xml:space="preserve"> </v>
      </c>
      <c r="L35" s="198" t="str">
        <f t="shared" si="5"/>
        <v xml:space="preserve"> </v>
      </c>
      <c r="M35" s="95" t="str">
        <f t="shared" si="6"/>
        <v xml:space="preserve"> </v>
      </c>
      <c r="N35" s="96" t="str">
        <f t="shared" si="7"/>
        <v xml:space="preserve"> </v>
      </c>
      <c r="O35" s="199" t="str">
        <f t="shared" si="9"/>
        <v xml:space="preserve"> </v>
      </c>
      <c r="P35" s="198" t="str">
        <f t="shared" si="10"/>
        <v xml:space="preserve"> 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36</v>
      </c>
      <c r="B36" s="79">
        <v>0</v>
      </c>
      <c r="C36" s="5">
        <v>0</v>
      </c>
      <c r="D36" s="130">
        <f t="shared" si="1"/>
        <v>0</v>
      </c>
      <c r="E36" s="80">
        <v>0</v>
      </c>
      <c r="F36" s="5">
        <v>0</v>
      </c>
      <c r="G36" s="94">
        <f t="shared" si="2"/>
        <v>0</v>
      </c>
      <c r="H36" s="79">
        <v>0</v>
      </c>
      <c r="I36" s="5">
        <v>0</v>
      </c>
      <c r="J36" s="153">
        <f t="shared" si="3"/>
        <v>0</v>
      </c>
      <c r="K36" s="194" t="str">
        <f t="shared" si="4"/>
        <v xml:space="preserve"> </v>
      </c>
      <c r="L36" s="198" t="str">
        <f t="shared" si="5"/>
        <v xml:space="preserve"> </v>
      </c>
      <c r="M36" s="95" t="str">
        <f t="shared" si="6"/>
        <v xml:space="preserve"> </v>
      </c>
      <c r="N36" s="96" t="str">
        <f t="shared" si="7"/>
        <v xml:space="preserve"> </v>
      </c>
      <c r="O36" s="199" t="str">
        <f t="shared" si="9"/>
        <v xml:space="preserve"> </v>
      </c>
      <c r="P36" s="198" t="str">
        <f t="shared" si="10"/>
        <v xml:space="preserve"> 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25</v>
      </c>
      <c r="B37" s="79">
        <v>0</v>
      </c>
      <c r="C37" s="5">
        <v>0</v>
      </c>
      <c r="D37" s="130">
        <f t="shared" si="1"/>
        <v>0</v>
      </c>
      <c r="E37" s="80">
        <v>2</v>
      </c>
      <c r="F37" s="5">
        <v>10</v>
      </c>
      <c r="G37" s="94">
        <f t="shared" si="2"/>
        <v>0.61728395061728392</v>
      </c>
      <c r="H37" s="79">
        <v>3</v>
      </c>
      <c r="I37" s="5">
        <v>5</v>
      </c>
      <c r="J37" s="153">
        <f t="shared" si="3"/>
        <v>0.1539408866995074</v>
      </c>
      <c r="K37" s="194" t="str">
        <f t="shared" si="4"/>
        <v xml:space="preserve"> </v>
      </c>
      <c r="L37" s="198" t="str">
        <f t="shared" si="5"/>
        <v xml:space="preserve"> </v>
      </c>
      <c r="M37" s="95" t="str">
        <f t="shared" si="6"/>
        <v xml:space="preserve"> </v>
      </c>
      <c r="N37" s="96" t="str">
        <f t="shared" si="7"/>
        <v xml:space="preserve"> </v>
      </c>
      <c r="O37" s="199">
        <f t="shared" si="9"/>
        <v>66.666666666666657</v>
      </c>
      <c r="P37" s="198">
        <f t="shared" si="10"/>
        <v>200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37</v>
      </c>
      <c r="B38" s="79">
        <v>0</v>
      </c>
      <c r="C38" s="5">
        <v>0</v>
      </c>
      <c r="D38" s="130">
        <f t="shared" ref="D38:D69" si="11">IF($C$83&lt;&gt;0,C38/$C$83*100,0)</f>
        <v>0</v>
      </c>
      <c r="E38" s="80">
        <v>0</v>
      </c>
      <c r="F38" s="5">
        <v>0</v>
      </c>
      <c r="G38" s="94">
        <f t="shared" ref="G38:G69" si="12">IF($F$83&lt;&gt;0,F38/$F$83*100,0)</f>
        <v>0</v>
      </c>
      <c r="H38" s="79">
        <v>0</v>
      </c>
      <c r="I38" s="5">
        <v>0</v>
      </c>
      <c r="J38" s="153">
        <f t="shared" ref="J38:J69" si="13">IF($I$83&lt;&gt;0,I38/$I$83*100,0)</f>
        <v>0</v>
      </c>
      <c r="K38" s="194" t="str">
        <f t="shared" ref="K38:K69" si="14">IF(OR(B38&lt;&gt;0)*(E38&lt;&gt;0),B38/E38*100," ")</f>
        <v xml:space="preserve"> </v>
      </c>
      <c r="L38" s="198" t="str">
        <f t="shared" ref="L38:L69" si="15">IF(OR(C38&lt;&gt;0)*(F38&lt;&gt;0),C38/F38*100," ")</f>
        <v xml:space="preserve"> </v>
      </c>
      <c r="M38" s="95" t="str">
        <f t="shared" ref="M38:M69" si="16">IF(OR(B38&lt;&gt;0)*(H38&lt;&gt;0),B38/H38*100," ")</f>
        <v xml:space="preserve"> </v>
      </c>
      <c r="N38" s="96" t="str">
        <f t="shared" ref="N38:N69" si="17">IF(OR(C38&lt;&gt;0)*(I38&lt;&gt;0),C38/I38*100," ")</f>
        <v xml:space="preserve"> </v>
      </c>
      <c r="O38" s="199" t="str">
        <f t="shared" si="9"/>
        <v xml:space="preserve"> </v>
      </c>
      <c r="P38" s="198" t="str">
        <f t="shared" si="10"/>
        <v xml:space="preserve"> 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83</v>
      </c>
      <c r="B39" s="79">
        <v>0</v>
      </c>
      <c r="C39" s="5">
        <v>0</v>
      </c>
      <c r="D39" s="130">
        <f t="shared" si="11"/>
        <v>0</v>
      </c>
      <c r="E39" s="80">
        <v>0</v>
      </c>
      <c r="F39" s="5">
        <v>0</v>
      </c>
      <c r="G39" s="94">
        <f t="shared" si="12"/>
        <v>0</v>
      </c>
      <c r="H39" s="79">
        <v>0</v>
      </c>
      <c r="I39" s="5">
        <v>0</v>
      </c>
      <c r="J39" s="153">
        <f t="shared" si="13"/>
        <v>0</v>
      </c>
      <c r="K39" s="194" t="str">
        <f t="shared" si="14"/>
        <v xml:space="preserve"> </v>
      </c>
      <c r="L39" s="198" t="str">
        <f t="shared" si="15"/>
        <v xml:space="preserve"> </v>
      </c>
      <c r="M39" s="95" t="str">
        <f t="shared" si="16"/>
        <v xml:space="preserve"> </v>
      </c>
      <c r="N39" s="96" t="str">
        <f t="shared" si="17"/>
        <v xml:space="preserve"> </v>
      </c>
      <c r="O39" s="199" t="str">
        <f t="shared" ref="O39:O70" si="18">IF(OR(E39&lt;&gt;0)*(H39&lt;&gt;0),E39/H39*100," ")</f>
        <v xml:space="preserve"> </v>
      </c>
      <c r="P39" s="198" t="str">
        <f t="shared" si="10"/>
        <v xml:space="preserve"> 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63</v>
      </c>
      <c r="B40" s="79">
        <v>0</v>
      </c>
      <c r="C40" s="5">
        <v>0</v>
      </c>
      <c r="D40" s="130">
        <f t="shared" si="11"/>
        <v>0</v>
      </c>
      <c r="E40" s="80">
        <v>0</v>
      </c>
      <c r="F40" s="5">
        <v>129</v>
      </c>
      <c r="G40" s="94">
        <f t="shared" si="12"/>
        <v>7.9629629629629637</v>
      </c>
      <c r="H40" s="79">
        <v>0</v>
      </c>
      <c r="I40" s="5">
        <v>0</v>
      </c>
      <c r="J40" s="153">
        <f t="shared" si="13"/>
        <v>0</v>
      </c>
      <c r="K40" s="194" t="str">
        <f t="shared" si="14"/>
        <v xml:space="preserve"> </v>
      </c>
      <c r="L40" s="198" t="str">
        <f t="shared" si="15"/>
        <v xml:space="preserve"> </v>
      </c>
      <c r="M40" s="95" t="str">
        <f t="shared" si="16"/>
        <v xml:space="preserve"> </v>
      </c>
      <c r="N40" s="96" t="str">
        <f t="shared" si="17"/>
        <v xml:space="preserve"> </v>
      </c>
      <c r="O40" s="199" t="str">
        <f t="shared" si="18"/>
        <v xml:space="preserve"> </v>
      </c>
      <c r="P40" s="198" t="str">
        <f t="shared" si="10"/>
        <v xml:space="preserve"> 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64</v>
      </c>
      <c r="B41" s="79">
        <v>0</v>
      </c>
      <c r="C41" s="5">
        <v>0</v>
      </c>
      <c r="D41" s="130">
        <f t="shared" si="11"/>
        <v>0</v>
      </c>
      <c r="E41" s="80">
        <v>0</v>
      </c>
      <c r="F41" s="5">
        <v>0</v>
      </c>
      <c r="G41" s="94">
        <f t="shared" si="12"/>
        <v>0</v>
      </c>
      <c r="H41" s="79">
        <v>0</v>
      </c>
      <c r="I41" s="5">
        <v>0</v>
      </c>
      <c r="J41" s="153">
        <f t="shared" si="13"/>
        <v>0</v>
      </c>
      <c r="K41" s="194" t="str">
        <f t="shared" si="14"/>
        <v xml:space="preserve"> </v>
      </c>
      <c r="L41" s="198" t="str">
        <f t="shared" si="15"/>
        <v xml:space="preserve"> </v>
      </c>
      <c r="M41" s="95" t="str">
        <f t="shared" si="16"/>
        <v xml:space="preserve"> </v>
      </c>
      <c r="N41" s="96" t="str">
        <f t="shared" si="17"/>
        <v xml:space="preserve"> </v>
      </c>
      <c r="O41" s="199" t="str">
        <f t="shared" si="18"/>
        <v xml:space="preserve"> </v>
      </c>
      <c r="P41" s="198" t="str">
        <f t="shared" si="10"/>
        <v xml:space="preserve"> 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38</v>
      </c>
      <c r="B42" s="79">
        <v>0</v>
      </c>
      <c r="C42" s="5">
        <v>0</v>
      </c>
      <c r="D42" s="130">
        <f t="shared" si="11"/>
        <v>0</v>
      </c>
      <c r="E42" s="80">
        <v>0</v>
      </c>
      <c r="F42" s="5">
        <v>0</v>
      </c>
      <c r="G42" s="94">
        <f t="shared" si="12"/>
        <v>0</v>
      </c>
      <c r="H42" s="79">
        <v>0</v>
      </c>
      <c r="I42" s="5">
        <v>0</v>
      </c>
      <c r="J42" s="153">
        <f t="shared" si="13"/>
        <v>0</v>
      </c>
      <c r="K42" s="194" t="str">
        <f t="shared" si="14"/>
        <v xml:space="preserve"> </v>
      </c>
      <c r="L42" s="198" t="str">
        <f t="shared" si="15"/>
        <v xml:space="preserve"> </v>
      </c>
      <c r="M42" s="95" t="str">
        <f t="shared" si="16"/>
        <v xml:space="preserve"> </v>
      </c>
      <c r="N42" s="96" t="str">
        <f t="shared" si="17"/>
        <v xml:space="preserve"> </v>
      </c>
      <c r="O42" s="199" t="str">
        <f t="shared" si="18"/>
        <v xml:space="preserve"> </v>
      </c>
      <c r="P42" s="198" t="str">
        <f t="shared" si="10"/>
        <v xml:space="preserve"> 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39</v>
      </c>
      <c r="B43" s="79">
        <v>0</v>
      </c>
      <c r="C43" s="5">
        <v>0</v>
      </c>
      <c r="D43" s="130">
        <f t="shared" si="11"/>
        <v>0</v>
      </c>
      <c r="E43" s="80">
        <v>0</v>
      </c>
      <c r="F43" s="5">
        <v>0</v>
      </c>
      <c r="G43" s="94">
        <f t="shared" si="12"/>
        <v>0</v>
      </c>
      <c r="H43" s="79">
        <v>0</v>
      </c>
      <c r="I43" s="5">
        <v>0</v>
      </c>
      <c r="J43" s="153">
        <f t="shared" si="13"/>
        <v>0</v>
      </c>
      <c r="K43" s="194" t="str">
        <f t="shared" si="14"/>
        <v xml:space="preserve"> </v>
      </c>
      <c r="L43" s="198" t="str">
        <f t="shared" si="15"/>
        <v xml:space="preserve"> </v>
      </c>
      <c r="M43" s="95" t="str">
        <f t="shared" si="16"/>
        <v xml:space="preserve"> </v>
      </c>
      <c r="N43" s="96" t="str">
        <f t="shared" si="17"/>
        <v xml:space="preserve"> </v>
      </c>
      <c r="O43" s="199" t="str">
        <f t="shared" si="18"/>
        <v xml:space="preserve"> </v>
      </c>
      <c r="P43" s="198" t="str">
        <f t="shared" si="10"/>
        <v xml:space="preserve"> 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65</v>
      </c>
      <c r="B44" s="79">
        <v>0</v>
      </c>
      <c r="C44" s="5">
        <v>0</v>
      </c>
      <c r="D44" s="130">
        <f t="shared" si="11"/>
        <v>0</v>
      </c>
      <c r="E44" s="80">
        <v>0</v>
      </c>
      <c r="F44" s="5">
        <v>0</v>
      </c>
      <c r="G44" s="94">
        <f t="shared" si="12"/>
        <v>0</v>
      </c>
      <c r="H44" s="79">
        <v>0</v>
      </c>
      <c r="I44" s="5">
        <v>0</v>
      </c>
      <c r="J44" s="153">
        <f t="shared" si="13"/>
        <v>0</v>
      </c>
      <c r="K44" s="194" t="str">
        <f t="shared" si="14"/>
        <v xml:space="preserve"> </v>
      </c>
      <c r="L44" s="198" t="str">
        <f t="shared" si="15"/>
        <v xml:space="preserve"> </v>
      </c>
      <c r="M44" s="95" t="str">
        <f t="shared" si="16"/>
        <v xml:space="preserve"> </v>
      </c>
      <c r="N44" s="96" t="str">
        <f t="shared" si="17"/>
        <v xml:space="preserve"> </v>
      </c>
      <c r="O44" s="199" t="str">
        <f t="shared" si="18"/>
        <v xml:space="preserve"> </v>
      </c>
      <c r="P44" s="198" t="str">
        <f t="shared" si="10"/>
        <v xml:space="preserve"> 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66</v>
      </c>
      <c r="B45" s="79">
        <v>0</v>
      </c>
      <c r="C45" s="5">
        <v>0</v>
      </c>
      <c r="D45" s="130">
        <f t="shared" si="11"/>
        <v>0</v>
      </c>
      <c r="E45" s="80">
        <v>0</v>
      </c>
      <c r="F45" s="5">
        <v>0</v>
      </c>
      <c r="G45" s="94">
        <f t="shared" si="12"/>
        <v>0</v>
      </c>
      <c r="H45" s="79">
        <v>0</v>
      </c>
      <c r="I45" s="5">
        <v>0</v>
      </c>
      <c r="J45" s="153">
        <f t="shared" si="13"/>
        <v>0</v>
      </c>
      <c r="K45" s="194" t="str">
        <f t="shared" si="14"/>
        <v xml:space="preserve"> </v>
      </c>
      <c r="L45" s="198" t="str">
        <f t="shared" si="15"/>
        <v xml:space="preserve"> </v>
      </c>
      <c r="M45" s="95" t="str">
        <f t="shared" si="16"/>
        <v xml:space="preserve"> </v>
      </c>
      <c r="N45" s="96" t="str">
        <f t="shared" si="17"/>
        <v xml:space="preserve"> </v>
      </c>
      <c r="O45" s="199" t="str">
        <f t="shared" si="18"/>
        <v xml:space="preserve"> </v>
      </c>
      <c r="P45" s="198" t="str">
        <f t="shared" si="10"/>
        <v xml:space="preserve"> 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67</v>
      </c>
      <c r="B46" s="79">
        <v>0</v>
      </c>
      <c r="C46" s="5">
        <v>0</v>
      </c>
      <c r="D46" s="130">
        <f t="shared" si="11"/>
        <v>0</v>
      </c>
      <c r="E46" s="80">
        <v>0</v>
      </c>
      <c r="F46" s="5">
        <v>0</v>
      </c>
      <c r="G46" s="94">
        <f t="shared" si="12"/>
        <v>0</v>
      </c>
      <c r="H46" s="79">
        <v>0</v>
      </c>
      <c r="I46" s="5">
        <v>0</v>
      </c>
      <c r="J46" s="153">
        <f t="shared" si="13"/>
        <v>0</v>
      </c>
      <c r="K46" s="194" t="str">
        <f t="shared" si="14"/>
        <v xml:space="preserve"> </v>
      </c>
      <c r="L46" s="198" t="str">
        <f t="shared" si="15"/>
        <v xml:space="preserve"> </v>
      </c>
      <c r="M46" s="95" t="str">
        <f t="shared" si="16"/>
        <v xml:space="preserve"> </v>
      </c>
      <c r="N46" s="96" t="str">
        <f t="shared" si="17"/>
        <v xml:space="preserve"> </v>
      </c>
      <c r="O46" s="199" t="str">
        <f t="shared" si="18"/>
        <v xml:space="preserve"> </v>
      </c>
      <c r="P46" s="198" t="str">
        <f t="shared" si="10"/>
        <v xml:space="preserve"> 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56</v>
      </c>
      <c r="B47" s="79">
        <v>0</v>
      </c>
      <c r="C47" s="5">
        <v>0</v>
      </c>
      <c r="D47" s="130">
        <f t="shared" si="11"/>
        <v>0</v>
      </c>
      <c r="E47" s="80">
        <v>0</v>
      </c>
      <c r="F47" s="5">
        <v>0</v>
      </c>
      <c r="G47" s="94">
        <f t="shared" si="12"/>
        <v>0</v>
      </c>
      <c r="H47" s="79">
        <v>0</v>
      </c>
      <c r="I47" s="5">
        <v>0</v>
      </c>
      <c r="J47" s="153">
        <f t="shared" si="13"/>
        <v>0</v>
      </c>
      <c r="K47" s="194" t="str">
        <f t="shared" si="14"/>
        <v xml:space="preserve"> </v>
      </c>
      <c r="L47" s="198" t="str">
        <f t="shared" si="15"/>
        <v xml:space="preserve"> </v>
      </c>
      <c r="M47" s="95" t="str">
        <f t="shared" si="16"/>
        <v xml:space="preserve"> </v>
      </c>
      <c r="N47" s="96" t="str">
        <f t="shared" si="17"/>
        <v xml:space="preserve"> </v>
      </c>
      <c r="O47" s="199" t="str">
        <f t="shared" si="18"/>
        <v xml:space="preserve"> </v>
      </c>
      <c r="P47" s="198" t="str">
        <f t="shared" si="10"/>
        <v xml:space="preserve"> 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58</v>
      </c>
      <c r="B48" s="79">
        <v>0</v>
      </c>
      <c r="C48" s="5">
        <v>0</v>
      </c>
      <c r="D48" s="130">
        <f t="shared" si="11"/>
        <v>0</v>
      </c>
      <c r="E48" s="80">
        <v>0</v>
      </c>
      <c r="F48" s="5">
        <v>0</v>
      </c>
      <c r="G48" s="94">
        <f t="shared" si="12"/>
        <v>0</v>
      </c>
      <c r="H48" s="79">
        <v>0</v>
      </c>
      <c r="I48" s="5">
        <v>0</v>
      </c>
      <c r="J48" s="153">
        <f t="shared" si="13"/>
        <v>0</v>
      </c>
      <c r="K48" s="194" t="str">
        <f t="shared" si="14"/>
        <v xml:space="preserve"> </v>
      </c>
      <c r="L48" s="198" t="str">
        <f t="shared" si="15"/>
        <v xml:space="preserve"> </v>
      </c>
      <c r="M48" s="95" t="str">
        <f t="shared" si="16"/>
        <v xml:space="preserve"> </v>
      </c>
      <c r="N48" s="96" t="str">
        <f t="shared" si="17"/>
        <v xml:space="preserve"> </v>
      </c>
      <c r="O48" s="199" t="str">
        <f t="shared" si="18"/>
        <v xml:space="preserve"> </v>
      </c>
      <c r="P48" s="198" t="str">
        <f t="shared" si="10"/>
        <v xml:space="preserve"> 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68</v>
      </c>
      <c r="B49" s="79">
        <v>0</v>
      </c>
      <c r="C49" s="5">
        <v>0</v>
      </c>
      <c r="D49" s="130">
        <f t="shared" si="11"/>
        <v>0</v>
      </c>
      <c r="E49" s="80">
        <v>0</v>
      </c>
      <c r="F49" s="5">
        <v>0</v>
      </c>
      <c r="G49" s="94">
        <f t="shared" si="12"/>
        <v>0</v>
      </c>
      <c r="H49" s="79">
        <v>0</v>
      </c>
      <c r="I49" s="5">
        <v>0</v>
      </c>
      <c r="J49" s="153">
        <f t="shared" si="13"/>
        <v>0</v>
      </c>
      <c r="K49" s="194" t="str">
        <f t="shared" si="14"/>
        <v xml:space="preserve"> </v>
      </c>
      <c r="L49" s="198" t="str">
        <f t="shared" si="15"/>
        <v xml:space="preserve"> </v>
      </c>
      <c r="M49" s="95" t="str">
        <f t="shared" si="16"/>
        <v xml:space="preserve"> </v>
      </c>
      <c r="N49" s="96" t="str">
        <f t="shared" si="17"/>
        <v xml:space="preserve"> </v>
      </c>
      <c r="O49" s="199" t="str">
        <f t="shared" si="18"/>
        <v xml:space="preserve"> </v>
      </c>
      <c r="P49" s="198" t="str">
        <f t="shared" si="10"/>
        <v xml:space="preserve"> 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69</v>
      </c>
      <c r="B50" s="79">
        <v>0</v>
      </c>
      <c r="C50" s="5">
        <v>0</v>
      </c>
      <c r="D50" s="130">
        <f t="shared" si="11"/>
        <v>0</v>
      </c>
      <c r="E50" s="80">
        <v>0</v>
      </c>
      <c r="F50" s="5">
        <v>0</v>
      </c>
      <c r="G50" s="94">
        <f t="shared" si="12"/>
        <v>0</v>
      </c>
      <c r="H50" s="79">
        <v>0</v>
      </c>
      <c r="I50" s="5">
        <v>0</v>
      </c>
      <c r="J50" s="153">
        <f t="shared" si="13"/>
        <v>0</v>
      </c>
      <c r="K50" s="194" t="str">
        <f t="shared" si="14"/>
        <v xml:space="preserve"> </v>
      </c>
      <c r="L50" s="198" t="str">
        <f t="shared" si="15"/>
        <v xml:space="preserve"> </v>
      </c>
      <c r="M50" s="95" t="str">
        <f t="shared" si="16"/>
        <v xml:space="preserve"> </v>
      </c>
      <c r="N50" s="96" t="str">
        <f t="shared" si="17"/>
        <v xml:space="preserve"> </v>
      </c>
      <c r="O50" s="199" t="str">
        <f t="shared" si="18"/>
        <v xml:space="preserve"> </v>
      </c>
      <c r="P50" s="198" t="str">
        <f t="shared" si="10"/>
        <v xml:space="preserve"> 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88</v>
      </c>
      <c r="B51" s="79">
        <v>0</v>
      </c>
      <c r="C51" s="5">
        <v>0</v>
      </c>
      <c r="D51" s="130">
        <f t="shared" si="11"/>
        <v>0</v>
      </c>
      <c r="E51" s="80">
        <v>0</v>
      </c>
      <c r="F51" s="5">
        <v>0</v>
      </c>
      <c r="G51" s="94">
        <f t="shared" si="12"/>
        <v>0</v>
      </c>
      <c r="H51" s="79">
        <v>0</v>
      </c>
      <c r="I51" s="5">
        <v>0</v>
      </c>
      <c r="J51" s="153">
        <f t="shared" si="13"/>
        <v>0</v>
      </c>
      <c r="K51" s="194" t="str">
        <f t="shared" si="14"/>
        <v xml:space="preserve"> </v>
      </c>
      <c r="L51" s="198" t="str">
        <f t="shared" si="15"/>
        <v xml:space="preserve"> </v>
      </c>
      <c r="M51" s="95" t="str">
        <f t="shared" si="16"/>
        <v xml:space="preserve"> </v>
      </c>
      <c r="N51" s="96" t="str">
        <f t="shared" si="17"/>
        <v xml:space="preserve"> </v>
      </c>
      <c r="O51" s="199" t="str">
        <f t="shared" si="18"/>
        <v xml:space="preserve"> </v>
      </c>
      <c r="P51" s="198" t="str">
        <f t="shared" si="10"/>
        <v xml:space="preserve"> 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70</v>
      </c>
      <c r="B52" s="79">
        <v>0</v>
      </c>
      <c r="C52" s="5">
        <v>0</v>
      </c>
      <c r="D52" s="130">
        <f t="shared" si="11"/>
        <v>0</v>
      </c>
      <c r="E52" s="80">
        <v>0</v>
      </c>
      <c r="F52" s="5">
        <v>0</v>
      </c>
      <c r="G52" s="94">
        <f t="shared" si="12"/>
        <v>0</v>
      </c>
      <c r="H52" s="79">
        <v>0</v>
      </c>
      <c r="I52" s="5">
        <v>0</v>
      </c>
      <c r="J52" s="153">
        <f t="shared" si="13"/>
        <v>0</v>
      </c>
      <c r="K52" s="194" t="str">
        <f t="shared" si="14"/>
        <v xml:space="preserve"> </v>
      </c>
      <c r="L52" s="198" t="str">
        <f t="shared" si="15"/>
        <v xml:space="preserve"> </v>
      </c>
      <c r="M52" s="95" t="str">
        <f t="shared" si="16"/>
        <v xml:space="preserve"> </v>
      </c>
      <c r="N52" s="96" t="str">
        <f t="shared" si="17"/>
        <v xml:space="preserve"> </v>
      </c>
      <c r="O52" s="199" t="str">
        <f t="shared" si="18"/>
        <v xml:space="preserve"> </v>
      </c>
      <c r="P52" s="198" t="str">
        <f t="shared" si="10"/>
        <v xml:space="preserve"> 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71</v>
      </c>
      <c r="B53" s="79">
        <v>0</v>
      </c>
      <c r="C53" s="5">
        <v>0</v>
      </c>
      <c r="D53" s="130">
        <f t="shared" si="11"/>
        <v>0</v>
      </c>
      <c r="E53" s="80">
        <v>0</v>
      </c>
      <c r="F53" s="5">
        <v>0</v>
      </c>
      <c r="G53" s="94">
        <f t="shared" si="12"/>
        <v>0</v>
      </c>
      <c r="H53" s="79">
        <v>0</v>
      </c>
      <c r="I53" s="5">
        <v>0</v>
      </c>
      <c r="J53" s="153">
        <f t="shared" si="13"/>
        <v>0</v>
      </c>
      <c r="K53" s="194" t="str">
        <f t="shared" si="14"/>
        <v xml:space="preserve"> </v>
      </c>
      <c r="L53" s="198" t="str">
        <f t="shared" si="15"/>
        <v xml:space="preserve"> </v>
      </c>
      <c r="M53" s="95" t="str">
        <f t="shared" si="16"/>
        <v xml:space="preserve"> </v>
      </c>
      <c r="N53" s="96" t="str">
        <f t="shared" si="17"/>
        <v xml:space="preserve"> </v>
      </c>
      <c r="O53" s="199" t="str">
        <f t="shared" si="18"/>
        <v xml:space="preserve"> </v>
      </c>
      <c r="P53" s="198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41</v>
      </c>
      <c r="B54" s="79">
        <v>0</v>
      </c>
      <c r="C54" s="5">
        <v>0</v>
      </c>
      <c r="D54" s="130">
        <f t="shared" si="11"/>
        <v>0</v>
      </c>
      <c r="E54" s="80">
        <v>0</v>
      </c>
      <c r="F54" s="5">
        <v>0</v>
      </c>
      <c r="G54" s="94">
        <f t="shared" si="12"/>
        <v>0</v>
      </c>
      <c r="H54" s="79">
        <v>0</v>
      </c>
      <c r="I54" s="5">
        <v>0</v>
      </c>
      <c r="J54" s="153">
        <f t="shared" si="13"/>
        <v>0</v>
      </c>
      <c r="K54" s="194" t="str">
        <f t="shared" si="14"/>
        <v xml:space="preserve"> </v>
      </c>
      <c r="L54" s="198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9" t="str">
        <f t="shared" si="18"/>
        <v xml:space="preserve"> </v>
      </c>
      <c r="P54" s="198" t="str">
        <f t="shared" si="10"/>
        <v xml:space="preserve"> 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42</v>
      </c>
      <c r="B55" s="79">
        <v>0</v>
      </c>
      <c r="C55" s="5">
        <v>0</v>
      </c>
      <c r="D55" s="130">
        <f t="shared" si="11"/>
        <v>0</v>
      </c>
      <c r="E55" s="80">
        <v>0</v>
      </c>
      <c r="F55" s="5">
        <v>0</v>
      </c>
      <c r="G55" s="94">
        <f t="shared" si="12"/>
        <v>0</v>
      </c>
      <c r="H55" s="79">
        <v>0</v>
      </c>
      <c r="I55" s="5">
        <v>0</v>
      </c>
      <c r="J55" s="153">
        <f t="shared" si="13"/>
        <v>0</v>
      </c>
      <c r="K55" s="194" t="str">
        <f t="shared" si="14"/>
        <v xml:space="preserve"> </v>
      </c>
      <c r="L55" s="198" t="str">
        <f t="shared" si="15"/>
        <v xml:space="preserve"> </v>
      </c>
      <c r="M55" s="95" t="str">
        <f t="shared" si="16"/>
        <v xml:space="preserve"> </v>
      </c>
      <c r="N55" s="96" t="str">
        <f t="shared" si="17"/>
        <v xml:space="preserve"> </v>
      </c>
      <c r="O55" s="199" t="str">
        <f t="shared" si="18"/>
        <v xml:space="preserve"> </v>
      </c>
      <c r="P55" s="198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43</v>
      </c>
      <c r="B56" s="79">
        <v>0</v>
      </c>
      <c r="C56" s="5">
        <v>0</v>
      </c>
      <c r="D56" s="130">
        <f t="shared" si="11"/>
        <v>0</v>
      </c>
      <c r="E56" s="80">
        <v>0</v>
      </c>
      <c r="F56" s="5">
        <v>0</v>
      </c>
      <c r="G56" s="94">
        <f t="shared" si="12"/>
        <v>0</v>
      </c>
      <c r="H56" s="79">
        <v>0</v>
      </c>
      <c r="I56" s="5">
        <v>0</v>
      </c>
      <c r="J56" s="153">
        <f t="shared" si="13"/>
        <v>0</v>
      </c>
      <c r="K56" s="194" t="str">
        <f t="shared" si="14"/>
        <v xml:space="preserve"> </v>
      </c>
      <c r="L56" s="198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9" t="str">
        <f t="shared" si="18"/>
        <v xml:space="preserve"> </v>
      </c>
      <c r="P56" s="198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82</v>
      </c>
      <c r="B57" s="79">
        <v>0</v>
      </c>
      <c r="C57" s="5">
        <v>0</v>
      </c>
      <c r="D57" s="130">
        <f t="shared" si="11"/>
        <v>0</v>
      </c>
      <c r="E57" s="80">
        <v>0</v>
      </c>
      <c r="F57" s="5">
        <v>0</v>
      </c>
      <c r="G57" s="94">
        <f t="shared" si="12"/>
        <v>0</v>
      </c>
      <c r="H57" s="79">
        <v>0</v>
      </c>
      <c r="I57" s="5">
        <v>0</v>
      </c>
      <c r="J57" s="153">
        <f t="shared" si="13"/>
        <v>0</v>
      </c>
      <c r="K57" s="194" t="str">
        <f t="shared" si="14"/>
        <v xml:space="preserve"> </v>
      </c>
      <c r="L57" s="198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44</v>
      </c>
      <c r="B58" s="79">
        <v>0</v>
      </c>
      <c r="C58" s="5">
        <v>0</v>
      </c>
      <c r="D58" s="130">
        <f t="shared" si="11"/>
        <v>0</v>
      </c>
      <c r="E58" s="80">
        <v>5</v>
      </c>
      <c r="F58" s="5">
        <v>10</v>
      </c>
      <c r="G58" s="94">
        <f t="shared" si="12"/>
        <v>0.61728395061728392</v>
      </c>
      <c r="H58" s="79">
        <v>6</v>
      </c>
      <c r="I58" s="5">
        <v>11</v>
      </c>
      <c r="J58" s="153">
        <f t="shared" si="13"/>
        <v>0.33866995073891626</v>
      </c>
      <c r="K58" s="194" t="str">
        <f t="shared" si="14"/>
        <v xml:space="preserve"> </v>
      </c>
      <c r="L58" s="198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9">
        <f t="shared" si="18"/>
        <v>83.333333333333343</v>
      </c>
      <c r="P58" s="198">
        <f t="shared" si="10"/>
        <v>90.909090909090907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84</v>
      </c>
      <c r="B59" s="79">
        <v>0</v>
      </c>
      <c r="C59" s="5">
        <v>0</v>
      </c>
      <c r="D59" s="130">
        <f t="shared" si="11"/>
        <v>0</v>
      </c>
      <c r="E59" s="80">
        <v>0</v>
      </c>
      <c r="F59" s="5">
        <v>0</v>
      </c>
      <c r="G59" s="94">
        <f t="shared" si="12"/>
        <v>0</v>
      </c>
      <c r="H59" s="79">
        <v>0</v>
      </c>
      <c r="I59" s="5">
        <v>0</v>
      </c>
      <c r="J59" s="153">
        <f t="shared" si="13"/>
        <v>0</v>
      </c>
      <c r="K59" s="194" t="str">
        <f t="shared" si="14"/>
        <v xml:space="preserve"> </v>
      </c>
      <c r="L59" s="198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9" t="str">
        <f t="shared" si="18"/>
        <v xml:space="preserve"> </v>
      </c>
      <c r="P59" s="198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46</v>
      </c>
      <c r="B60" s="79">
        <v>0</v>
      </c>
      <c r="C60" s="5">
        <v>0</v>
      </c>
      <c r="D60" s="130">
        <f t="shared" si="11"/>
        <v>0</v>
      </c>
      <c r="E60" s="80">
        <v>0</v>
      </c>
      <c r="F60" s="5">
        <v>0</v>
      </c>
      <c r="G60" s="94">
        <f t="shared" si="12"/>
        <v>0</v>
      </c>
      <c r="H60" s="79">
        <v>0</v>
      </c>
      <c r="I60" s="5">
        <v>0</v>
      </c>
      <c r="J60" s="153">
        <f t="shared" si="13"/>
        <v>0</v>
      </c>
      <c r="K60" s="194" t="str">
        <f t="shared" si="14"/>
        <v xml:space="preserve"> </v>
      </c>
      <c r="L60" s="198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9" t="str">
        <f t="shared" si="18"/>
        <v xml:space="preserve"> </v>
      </c>
      <c r="P60" s="198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57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0</v>
      </c>
      <c r="I61" s="5">
        <v>0</v>
      </c>
      <c r="J61" s="153">
        <f t="shared" si="13"/>
        <v>0</v>
      </c>
      <c r="K61" s="194" t="str">
        <f t="shared" si="14"/>
        <v xml:space="preserve"> </v>
      </c>
      <c r="L61" s="198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9" t="str">
        <f t="shared" si="18"/>
        <v xml:space="preserve"> </v>
      </c>
      <c r="P61" s="198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62</v>
      </c>
      <c r="B62" s="79">
        <v>0</v>
      </c>
      <c r="C62" s="5">
        <v>0</v>
      </c>
      <c r="D62" s="130">
        <f t="shared" si="11"/>
        <v>0</v>
      </c>
      <c r="E62" s="80">
        <v>0</v>
      </c>
      <c r="F62" s="5">
        <v>0</v>
      </c>
      <c r="G62" s="94">
        <f t="shared" si="12"/>
        <v>0</v>
      </c>
      <c r="H62" s="79">
        <v>0</v>
      </c>
      <c r="I62" s="5">
        <v>0</v>
      </c>
      <c r="J62" s="153">
        <f t="shared" si="13"/>
        <v>0</v>
      </c>
      <c r="K62" s="194" t="str">
        <f t="shared" si="14"/>
        <v xml:space="preserve"> </v>
      </c>
      <c r="L62" s="198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9" t="str">
        <f t="shared" si="18"/>
        <v xml:space="preserve"> </v>
      </c>
      <c r="P62" s="198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47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4" t="str">
        <f t="shared" si="14"/>
        <v xml:space="preserve"> </v>
      </c>
      <c r="L63" s="198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9" t="str">
        <f t="shared" si="18"/>
        <v xml:space="preserve"> </v>
      </c>
      <c r="P63" s="198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23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0</v>
      </c>
      <c r="I64" s="5">
        <v>0</v>
      </c>
      <c r="J64" s="153">
        <f t="shared" si="13"/>
        <v>0</v>
      </c>
      <c r="K64" s="194" t="str">
        <f t="shared" si="14"/>
        <v xml:space="preserve"> </v>
      </c>
      <c r="L64" s="198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9" t="str">
        <f t="shared" si="18"/>
        <v xml:space="preserve"> </v>
      </c>
      <c r="P64" s="198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75</v>
      </c>
      <c r="B65" s="79">
        <v>0</v>
      </c>
      <c r="C65" s="5">
        <v>0</v>
      </c>
      <c r="D65" s="130">
        <f t="shared" si="11"/>
        <v>0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4" t="str">
        <f t="shared" si="14"/>
        <v xml:space="preserve"> </v>
      </c>
      <c r="L65" s="198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72</v>
      </c>
      <c r="B66" s="79">
        <v>0</v>
      </c>
      <c r="C66" s="5">
        <v>0</v>
      </c>
      <c r="D66" s="130">
        <f t="shared" si="11"/>
        <v>0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4" t="str">
        <f t="shared" si="14"/>
        <v xml:space="preserve"> </v>
      </c>
      <c r="L66" s="198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91</v>
      </c>
      <c r="B67" s="79">
        <v>0</v>
      </c>
      <c r="C67" s="5">
        <v>0</v>
      </c>
      <c r="D67" s="130">
        <f t="shared" si="11"/>
        <v>0</v>
      </c>
      <c r="E67" s="80">
        <v>0</v>
      </c>
      <c r="F67" s="5">
        <v>0</v>
      </c>
      <c r="G67" s="94">
        <f t="shared" si="12"/>
        <v>0</v>
      </c>
      <c r="H67" s="79">
        <v>1</v>
      </c>
      <c r="I67" s="5">
        <v>2</v>
      </c>
      <c r="J67" s="153">
        <f t="shared" si="13"/>
        <v>6.1576354679802957E-2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93</v>
      </c>
      <c r="B68" s="79">
        <v>0</v>
      </c>
      <c r="C68" s="5">
        <v>0</v>
      </c>
      <c r="D68" s="130">
        <f t="shared" si="11"/>
        <v>0</v>
      </c>
      <c r="E68" s="80">
        <v>0</v>
      </c>
      <c r="F68" s="5">
        <v>0</v>
      </c>
      <c r="G68" s="94">
        <f t="shared" si="12"/>
        <v>0</v>
      </c>
      <c r="H68" s="79">
        <v>1</v>
      </c>
      <c r="I68" s="5">
        <v>2</v>
      </c>
      <c r="J68" s="153">
        <f t="shared" si="13"/>
        <v>6.1576354679802957E-2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89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0</v>
      </c>
      <c r="I69" s="5">
        <v>0</v>
      </c>
      <c r="J69" s="153">
        <f t="shared" si="13"/>
        <v>0</v>
      </c>
      <c r="K69" s="194" t="str">
        <f t="shared" si="14"/>
        <v xml:space="preserve"> </v>
      </c>
      <c r="L69" s="198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94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48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 t="str">
        <f t="shared" ref="O71:P83" si="26">IF(OR(E71&lt;&gt;0)*(H71&lt;&gt;0),E71/H71*100," ")</f>
        <v xml:space="preserve"> </v>
      </c>
      <c r="P71" s="198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51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1</v>
      </c>
      <c r="I72" s="5">
        <v>2</v>
      </c>
      <c r="J72" s="153">
        <f t="shared" si="21"/>
        <v>6.1576354679802957E-2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53</v>
      </c>
      <c r="B73" s="79">
        <v>0</v>
      </c>
      <c r="C73" s="5">
        <v>0</v>
      </c>
      <c r="D73" s="130">
        <f t="shared" si="19"/>
        <v>0</v>
      </c>
      <c r="E73" s="80">
        <v>0</v>
      </c>
      <c r="F73" s="5">
        <v>0</v>
      </c>
      <c r="G73" s="94">
        <f t="shared" si="20"/>
        <v>0</v>
      </c>
      <c r="H73" s="79">
        <v>0</v>
      </c>
      <c r="I73" s="5">
        <v>0</v>
      </c>
      <c r="J73" s="153">
        <f t="shared" si="21"/>
        <v>0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 t="str">
        <f t="shared" si="26"/>
        <v xml:space="preserve"> </v>
      </c>
      <c r="P73" s="198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54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73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0</v>
      </c>
      <c r="I75" s="5">
        <v>0</v>
      </c>
      <c r="J75" s="153">
        <f t="shared" si="21"/>
        <v>0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 t="str">
        <f t="shared" si="26"/>
        <v xml:space="preserve"> </v>
      </c>
      <c r="P75" s="198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85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90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55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92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87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4</v>
      </c>
      <c r="I80" s="138">
        <v>4</v>
      </c>
      <c r="J80" s="145">
        <f t="shared" si="29"/>
        <v>0.12315270935960591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99</v>
      </c>
      <c r="B81" s="144">
        <f>SUM(B6:B80)-B6</f>
        <v>115</v>
      </c>
      <c r="C81" s="139">
        <f>SUM(C6:C80)-C6</f>
        <v>1421</v>
      </c>
      <c r="D81" s="169">
        <f t="shared" si="19"/>
        <v>71.4070351758794</v>
      </c>
      <c r="E81" s="150">
        <f>SUM(E6:E80)-E6</f>
        <v>63</v>
      </c>
      <c r="F81" s="139">
        <f>SUM(F6:F80)-F6</f>
        <v>891</v>
      </c>
      <c r="G81" s="170">
        <f>IF($F$83&lt;&gt;0,F81/$F$83*100,0)</f>
        <v>55.000000000000007</v>
      </c>
      <c r="H81" s="144">
        <f>SUM(H6:H80)-H6</f>
        <v>396</v>
      </c>
      <c r="I81" s="139">
        <f>SUM(I6:I80)-I6</f>
        <v>1348</v>
      </c>
      <c r="J81" s="171">
        <f>IF($I$83&lt;&gt;0,I81/$I$83*100,0)</f>
        <v>41.502463054187196</v>
      </c>
      <c r="K81" s="155">
        <f t="shared" si="22"/>
        <v>182.53968253968253</v>
      </c>
      <c r="L81" s="140">
        <f t="shared" si="22"/>
        <v>159.48372615039281</v>
      </c>
      <c r="M81" s="154">
        <f t="shared" si="24"/>
        <v>29.040404040404038</v>
      </c>
      <c r="N81" s="156">
        <f t="shared" si="24"/>
        <v>105.41543026706231</v>
      </c>
      <c r="O81" s="155">
        <f t="shared" si="26"/>
        <v>15.909090909090908</v>
      </c>
      <c r="P81" s="140">
        <f t="shared" si="26"/>
        <v>66.097922848664695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100</v>
      </c>
      <c r="B82" s="172">
        <f>B6</f>
        <v>61</v>
      </c>
      <c r="C82" s="173">
        <f>C6</f>
        <v>569</v>
      </c>
      <c r="D82" s="174">
        <f t="shared" si="19"/>
        <v>28.592964824120603</v>
      </c>
      <c r="E82" s="151">
        <f>E6</f>
        <v>91</v>
      </c>
      <c r="F82" s="113">
        <f>F6</f>
        <v>729</v>
      </c>
      <c r="G82" s="175">
        <f>IF($F$83&lt;&gt;0,F82/$F$83*100,0)</f>
        <v>45</v>
      </c>
      <c r="H82" s="172">
        <f>H6</f>
        <v>476</v>
      </c>
      <c r="I82" s="173">
        <f>I6</f>
        <v>1900</v>
      </c>
      <c r="J82" s="176">
        <f>IF($I$83&lt;&gt;0,I82/$I$83*100,0)</f>
        <v>58.497536945812811</v>
      </c>
      <c r="K82" s="97">
        <f t="shared" si="22"/>
        <v>67.032967032967022</v>
      </c>
      <c r="L82" s="98">
        <f t="shared" si="22"/>
        <v>78.052126200274358</v>
      </c>
      <c r="M82" s="99">
        <f t="shared" si="24"/>
        <v>12.815126050420167</v>
      </c>
      <c r="N82" s="121">
        <f t="shared" si="24"/>
        <v>29.947368421052634</v>
      </c>
      <c r="O82" s="97">
        <f t="shared" si="26"/>
        <v>19.117647058823529</v>
      </c>
      <c r="P82" s="98">
        <f t="shared" si="26"/>
        <v>38.368421052631582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176</v>
      </c>
      <c r="C83" s="160">
        <f>C81+C82</f>
        <v>1990</v>
      </c>
      <c r="D83" s="161">
        <f>D81+D82</f>
        <v>100</v>
      </c>
      <c r="E83" s="162">
        <f>SUM(E81:E82)</f>
        <v>154</v>
      </c>
      <c r="F83" s="160">
        <f>SUM(F81:F82)</f>
        <v>1620</v>
      </c>
      <c r="G83" s="163">
        <f>G81+G82</f>
        <v>100</v>
      </c>
      <c r="H83" s="159">
        <f>SUM(H81:H82)</f>
        <v>872</v>
      </c>
      <c r="I83" s="160">
        <f>SUM(I81:I82)</f>
        <v>3248</v>
      </c>
      <c r="J83" s="161">
        <f>J81+J82</f>
        <v>100</v>
      </c>
      <c r="K83" s="165">
        <f t="shared" si="22"/>
        <v>114.28571428571428</v>
      </c>
      <c r="L83" s="166">
        <f t="shared" si="22"/>
        <v>122.83950617283949</v>
      </c>
      <c r="M83" s="167">
        <f t="shared" si="24"/>
        <v>20.183486238532112</v>
      </c>
      <c r="N83" s="164">
        <f t="shared" si="24"/>
        <v>61.268472906403936</v>
      </c>
      <c r="O83" s="165">
        <f t="shared" si="26"/>
        <v>17.660550458715598</v>
      </c>
      <c r="P83" s="166">
        <f t="shared" si="26"/>
        <v>49.876847290640391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2024-03-04T14:22:41Z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