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ISPRAVCI u 2022\"/>
    </mc:Choice>
  </mc:AlternateContent>
  <xr:revisionPtr revIDLastSave="0" documentId="13_ncr:1_{22903A7E-F232-4AC6-9191-D665CFB77523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2" i="3" l="1"/>
  <c r="I14" i="3"/>
  <c r="I30" i="3"/>
  <c r="I81" i="5"/>
  <c r="H81" i="5"/>
  <c r="F81" i="5"/>
  <c r="E81" i="5"/>
  <c r="C81" i="5"/>
  <c r="B81" i="5"/>
  <c r="I82" i="5"/>
  <c r="H82" i="5"/>
  <c r="F82" i="5"/>
  <c r="E82" i="5"/>
  <c r="C82" i="5"/>
  <c r="B82" i="5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H39" i="3" l="1"/>
  <c r="K6" i="5"/>
  <c r="L6" i="5"/>
  <c r="M6" i="5"/>
  <c r="N6" i="5"/>
  <c r="O6" i="5"/>
  <c r="P6" i="5"/>
  <c r="Q6" i="5"/>
  <c r="M7" i="5"/>
  <c r="N7" i="5"/>
  <c r="Q7" i="5"/>
  <c r="I83" i="5" l="1"/>
  <c r="H83" i="5"/>
  <c r="E38" i="3"/>
  <c r="J6" i="5" l="1"/>
  <c r="J7" i="5"/>
  <c r="I25" i="3"/>
  <c r="F83" i="5" l="1"/>
  <c r="G6" i="5" l="1"/>
  <c r="G7" i="5"/>
  <c r="E83" i="5"/>
  <c r="E6" i="3"/>
  <c r="Q14" i="5" l="1"/>
  <c r="Q13" i="5"/>
  <c r="Q12" i="5"/>
  <c r="Q11" i="5"/>
  <c r="Q10" i="5"/>
  <c r="Q9" i="5"/>
  <c r="Q8" i="5"/>
  <c r="Q5" i="5"/>
  <c r="C83" i="5" l="1"/>
  <c r="B83" i="5"/>
  <c r="D6" i="5" l="1"/>
  <c r="D7" i="5"/>
  <c r="R6" i="5" s="1"/>
  <c r="M83" i="5"/>
  <c r="D19" i="5"/>
  <c r="D11" i="5" l="1"/>
  <c r="D14" i="5"/>
  <c r="N83" i="5"/>
  <c r="D8" i="5"/>
  <c r="R7" i="5" s="1"/>
  <c r="L83" i="5"/>
  <c r="P83" i="5"/>
  <c r="K83" i="5"/>
  <c r="O83" i="5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D78" i="5"/>
  <c r="D81" i="5"/>
  <c r="D82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J83" i="5" l="1"/>
  <c r="D83" i="5"/>
  <c r="G21" i="3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81" i="5"/>
  <c r="O81" i="5"/>
  <c r="N8" i="5"/>
  <c r="N9" i="5"/>
  <c r="N10" i="5"/>
  <c r="N11" i="5"/>
  <c r="N12" i="5"/>
  <c r="N13" i="5"/>
  <c r="N14" i="5"/>
  <c r="N15" i="5"/>
  <c r="N81" i="5"/>
  <c r="M8" i="5"/>
  <c r="M9" i="5"/>
  <c r="M10" i="5"/>
  <c r="M11" i="5"/>
  <c r="M12" i="5"/>
  <c r="M13" i="5"/>
  <c r="M14" i="5"/>
  <c r="M81" i="5"/>
  <c r="L81" i="5"/>
  <c r="K81" i="5"/>
  <c r="R5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G39" i="3"/>
  <c r="D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D27" i="3"/>
  <c r="C27" i="3"/>
  <c r="I26" i="3"/>
  <c r="E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H15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M28" i="3" l="1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C45" i="3"/>
  <c r="E43" i="3"/>
  <c r="F37" i="3" s="1"/>
  <c r="D45" i="3"/>
  <c r="I43" i="3"/>
  <c r="J13" i="3" s="1"/>
  <c r="I44" i="3"/>
  <c r="G35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H35" i="3"/>
  <c r="I35" i="3" s="1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2" i="3" s="1"/>
  <c r="F38" i="3"/>
  <c r="F44" i="3" l="1"/>
</calcChain>
</file>

<file path=xl/sharedStrings.xml><?xml version="1.0" encoding="utf-8"?>
<sst xmlns="http://schemas.openxmlformats.org/spreadsheetml/2006/main" count="179" uniqueCount="109">
  <si>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</si>
  <si>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</si>
  <si>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</si>
  <si>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</si>
  <si>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</si>
  <si>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</si>
  <si>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</si>
  <si>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</si>
  <si>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</si>
  <si>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</si>
  <si>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</si>
  <si>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</si>
  <si>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</si>
  <si>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</si>
  <si>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</si>
  <si>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</si>
  <si>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</si>
  <si>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</si>
  <si>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</si>
  <si>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</si>
  <si>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</si>
  <si>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</si>
  <si>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</si>
  <si>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</si>
  <si>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</si>
  <si>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</si>
  <si>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</si>
  <si>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</si>
  <si>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</si>
  <si>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</si>
  <si>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</si>
  <si>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</si>
  <si>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</si>
  <si>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</si>
  <si>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</si>
  <si>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</si>
  <si>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</si>
  <si>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</si>
  <si>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</si>
  <si>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</si>
  <si>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</si>
  <si>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</si>
  <si>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</si>
  <si>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</si>
  <si>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</si>
  <si>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</si>
  <si>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</si>
  <si>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</si>
  <si>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</si>
  <si>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</si>
  <si>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</si>
  <si>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</si>
  <si>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</si>
  <si>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</si>
  <si>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</si>
  <si>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</si>
  <si>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</si>
  <si>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</si>
  <si>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</si>
  <si>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</si>
  <si>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</si>
  <si>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</si>
  <si>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</si>
  <si>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</si>
  <si>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</si>
  <si>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</si>
  <si>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</si>
  <si>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</si>
  <si>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</si>
  <si>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</si>
  <si>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</si>
  <si>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</si>
  <si>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</si>
  <si>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</si>
  <si>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</si>
  <si>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</si>
  <si>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</si>
  <si>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</si>
  <si>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</si>
  <si>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</si>
  <si>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</si>
  <si>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</si>
  <si>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</si>
  <si>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</si>
  <si>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</si>
  <si>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</si>
  <si>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</si>
  <si>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</si>
  <si>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</si>
  <si>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</si>
  <si>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</si>
  <si>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</si>
  <si>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</si>
  <si>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</si>
  <si>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</si>
  <si>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</si>
  <si>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</si>
  <si>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</si>
  <si>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</si>
  <si>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</si>
  <si>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INDEKS 22/21</t>
  </si>
  <si>
    <t>DRŽAVA</t>
  </si>
  <si>
    <t>Ostale azijske zemlje</t>
  </si>
  <si>
    <t>INDEKS 22/19</t>
  </si>
  <si>
    <t>INDEKS 21/19</t>
  </si>
  <si>
    <t>Bosna i Hercegovina</t>
  </si>
  <si>
    <t>IZVJEŠTAJ PO KAPACITETIMA I-XI/2022</t>
  </si>
  <si>
    <t>TURISTIČKI PROMET PO ZEMLJAMA  I-XI/2022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</si>
  <si>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26.1.2023.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prosinac,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</si>
</sst>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6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3" fillId="0" borderId="0"/>
  </cellStyleXfs>
  <cellXfs count="297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35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5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5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2" fillId="0" borderId="30" xfId="0" applyNumberFormat="1" applyFont="1" applyBorder="1"/>
    <xf numFmtId="4" fontId="42" fillId="0" borderId="31" xfId="0" applyNumberFormat="1" applyFont="1" applyBorder="1"/>
    <xf numFmtId="4" fontId="42" fillId="0" borderId="29" xfId="0" applyNumberFormat="1" applyFont="1" applyBorder="1"/>
    <xf numFmtId="4" fontId="42" fillId="0" borderId="30" xfId="0" applyNumberFormat="1" applyFont="1" applyBorder="1"/>
    <xf numFmtId="4" fontId="42" fillId="0" borderId="35" xfId="0" applyNumberFormat="1" applyFont="1" applyBorder="1"/>
    <xf numFmtId="4" fontId="42" fillId="0" borderId="44" xfId="0" applyNumberFormat="1" applyFont="1" applyBorder="1"/>
    <xf numFmtId="0" fontId="33" fillId="37" borderId="28" xfId="0" applyFont="1" applyFill="1" applyBorder="1" applyAlignment="1">
      <alignment horizontal="center"/>
    </xf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0" fontId="39" fillId="37" borderId="28" xfId="0" applyFont="1" applyFill="1" applyBorder="1" applyAlignment="1">
      <alignment horizontal="center"/>
    </xf>
    <xf numFmtId="0" fontId="35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5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3" fontId="42" fillId="37" borderId="30" xfId="0" applyNumberFormat="1" applyFont="1" applyFill="1" applyBorder="1"/>
    <xf numFmtId="4" fontId="42" fillId="37" borderId="31" xfId="0" applyNumberFormat="1" applyFont="1" applyFill="1" applyBorder="1"/>
    <xf numFmtId="4" fontId="42" fillId="37" borderId="29" xfId="0" applyNumberFormat="1" applyFont="1" applyFill="1" applyBorder="1"/>
    <xf numFmtId="4" fontId="42" fillId="37" borderId="30" xfId="0" applyNumberFormat="1" applyFont="1" applyFill="1" applyBorder="1"/>
    <xf numFmtId="4" fontId="42" fillId="37" borderId="35" xfId="0" applyNumberFormat="1" applyFont="1" applyFill="1" applyBorder="1"/>
    <xf numFmtId="0" fontId="39" fillId="36" borderId="45" xfId="0" applyFont="1" applyFill="1" applyBorder="1" applyAlignment="1">
      <alignment horizontal="center"/>
    </xf>
    <xf numFmtId="4" fontId="42" fillId="0" borderId="49" xfId="0" applyNumberFormat="1" applyFont="1" applyBorder="1"/>
    <xf numFmtId="4" fontId="42" fillId="0" borderId="43" xfId="0" applyNumberFormat="1" applyFont="1" applyBorder="1"/>
    <xf numFmtId="4" fontId="42" fillId="0" borderId="42" xfId="0" applyNumberFormat="1" applyFont="1" applyBorder="1"/>
    <xf numFmtId="4" fontId="42" fillId="37" borderId="49" xfId="0" applyNumberFormat="1" applyFont="1" applyFill="1" applyBorder="1"/>
    <xf numFmtId="4" fontId="42" fillId="37" borderId="43" xfId="0" applyNumberFormat="1" applyFont="1" applyFill="1" applyBorder="1"/>
    <xf numFmtId="4" fontId="42" fillId="37" borderId="44" xfId="0" applyNumberFormat="1" applyFont="1" applyFill="1" applyBorder="1"/>
    <xf numFmtId="4" fontId="42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2" fillId="37" borderId="34" xfId="0" applyNumberFormat="1" applyFont="1" applyFill="1" applyBorder="1"/>
    <xf numFmtId="0" fontId="33" fillId="0" borderId="57" xfId="0" applyFont="1" applyBorder="1" applyAlignment="1">
      <alignment horizontal="center" vertical="center"/>
    </xf>
    <xf numFmtId="0" fontId="33" fillId="0" borderId="58" xfId="0" applyFont="1" applyBorder="1" applyAlignment="1">
      <alignment horizontal="center" vertical="center"/>
    </xf>
    <xf numFmtId="0" fontId="33" fillId="0" borderId="59" xfId="0" applyFont="1" applyBorder="1" applyAlignment="1">
      <alignment horizontal="center" vertical="center"/>
    </xf>
    <xf numFmtId="0" fontId="33" fillId="0" borderId="60" xfId="0" applyFont="1" applyBorder="1" applyAlignment="1">
      <alignment horizontal="center" vertical="center"/>
    </xf>
    <xf numFmtId="0" fontId="33" fillId="0" borderId="61" xfId="0" applyFont="1" applyBorder="1" applyAlignment="1">
      <alignment horizontal="center" vertical="center"/>
    </xf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2" fillId="0" borderId="35" xfId="0" applyNumberFormat="1" applyFont="1" applyBorder="1"/>
    <xf numFmtId="3" fontId="42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33" fillId="37" borderId="56" xfId="0" applyNumberFormat="1" applyFont="1" applyFill="1" applyBorder="1"/>
    <xf numFmtId="3" fontId="0" fillId="0" borderId="29" xfId="0" applyNumberFormat="1" applyBorder="1"/>
    <xf numFmtId="3" fontId="33" fillId="37" borderId="24" xfId="0" applyNumberFormat="1" applyFont="1" applyFill="1" applyBorder="1"/>
    <xf numFmtId="3" fontId="42" fillId="37" borderId="29" xfId="0" applyNumberFormat="1" applyFont="1" applyFill="1" applyBorder="1"/>
    <xf numFmtId="3" fontId="42" fillId="0" borderId="29" xfId="0" applyNumberFormat="1" applyFont="1" applyBorder="1"/>
    <xf numFmtId="3" fontId="33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1" fillId="0" borderId="18" xfId="0" applyFont="1" applyBorder="1" applyAlignment="1">
      <alignment vertical="center"/>
    </xf>
    <xf numFmtId="0" fontId="41" fillId="0" borderId="19" xfId="0" applyFont="1" applyBorder="1" applyAlignment="1">
      <alignment vertical="center"/>
    </xf>
    <xf numFmtId="0" fontId="41" fillId="0" borderId="20" xfId="0" applyFont="1" applyBorder="1" applyAlignment="1">
      <alignment vertical="center"/>
    </xf>
    <xf numFmtId="0" fontId="46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7" fillId="36" borderId="29" xfId="0" applyNumberFormat="1" applyFont="1" applyFill="1" applyBorder="1"/>
    <xf numFmtId="166" fontId="47" fillId="36" borderId="31" xfId="0" applyNumberFormat="1" applyFont="1" applyFill="1" applyBorder="1"/>
    <xf numFmtId="166" fontId="47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1" fillId="36" borderId="30" xfId="0" applyNumberFormat="1" applyFont="1" applyFill="1" applyBorder="1"/>
    <xf numFmtId="0" fontId="41" fillId="36" borderId="54" xfId="0" applyFont="1" applyFill="1" applyBorder="1"/>
    <xf numFmtId="0" fontId="41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7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0" fillId="0" borderId="0" xfId="0" applyFont="1" applyAlignment="1">
      <alignment horizontal="right"/>
    </xf>
    <xf numFmtId="3" fontId="49" fillId="35" borderId="30" xfId="0" applyNumberFormat="1" applyFont="1" applyFill="1" applyBorder="1"/>
    <xf numFmtId="0" fontId="48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1" fillId="36" borderId="25" xfId="0" applyNumberFormat="1" applyFont="1" applyFill="1" applyBorder="1"/>
    <xf numFmtId="166" fontId="47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1" fillId="36" borderId="32" xfId="0" applyNumberFormat="1" applyFont="1" applyFill="1" applyBorder="1"/>
    <xf numFmtId="4" fontId="0" fillId="35" borderId="37" xfId="0" applyNumberFormat="1" applyFill="1" applyBorder="1"/>
    <xf numFmtId="3" fontId="49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1" fillId="36" borderId="24" xfId="0" applyNumberFormat="1" applyFont="1" applyFill="1" applyBorder="1"/>
    <xf numFmtId="3" fontId="41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7" fillId="36" borderId="32" xfId="0" applyNumberFormat="1" applyFont="1" applyFill="1" applyBorder="1"/>
    <xf numFmtId="166" fontId="47" fillId="36" borderId="24" xfId="0" applyNumberFormat="1" applyFont="1" applyFill="1" applyBorder="1"/>
    <xf numFmtId="166" fontId="47" fillId="36" borderId="28" xfId="0" applyNumberFormat="1" applyFont="1" applyFill="1" applyBorder="1"/>
    <xf numFmtId="3" fontId="0" fillId="0" borderId="39" xfId="0" applyNumberFormat="1" applyBorder="1"/>
    <xf numFmtId="3" fontId="51" fillId="0" borderId="30" xfId="0" applyNumberFormat="1" applyFont="1" applyBorder="1"/>
    <xf numFmtId="3" fontId="47" fillId="36" borderId="42" xfId="0" applyNumberFormat="1" applyFont="1" applyFill="1" applyBorder="1"/>
    <xf numFmtId="3" fontId="47" fillId="36" borderId="43" xfId="0" applyNumberFormat="1" applyFont="1" applyFill="1" applyBorder="1"/>
    <xf numFmtId="4" fontId="47" fillId="36" borderId="41" xfId="0" applyNumberFormat="1" applyFont="1" applyFill="1" applyBorder="1"/>
    <xf numFmtId="3" fontId="47" fillId="36" borderId="49" xfId="0" applyNumberFormat="1" applyFont="1" applyFill="1" applyBorder="1"/>
    <xf numFmtId="4" fontId="47" fillId="36" borderId="44" xfId="0" applyNumberFormat="1" applyFont="1" applyFill="1" applyBorder="1"/>
    <xf numFmtId="0" fontId="47" fillId="36" borderId="41" xfId="0" applyFont="1" applyFill="1" applyBorder="1"/>
    <xf numFmtId="0" fontId="47" fillId="36" borderId="49" xfId="0" applyFont="1" applyFill="1" applyBorder="1"/>
    <xf numFmtId="0" fontId="47" fillId="36" borderId="44" xfId="0" applyFont="1" applyFill="1" applyBorder="1"/>
    <xf numFmtId="0" fontId="47" fillId="36" borderId="42" xfId="0" applyFont="1" applyFill="1" applyBorder="1"/>
    <xf numFmtId="0" fontId="41" fillId="36" borderId="63" xfId="0" applyFont="1" applyFill="1" applyBorder="1"/>
    <xf numFmtId="4" fontId="47" fillId="36" borderId="28" xfId="0" applyNumberFormat="1" applyFont="1" applyFill="1" applyBorder="1"/>
    <xf numFmtId="4" fontId="47" fillId="36" borderId="26" xfId="0" applyNumberFormat="1" applyFont="1" applyFill="1" applyBorder="1"/>
    <xf numFmtId="4" fontId="52" fillId="36" borderId="28" xfId="0" applyNumberFormat="1" applyFont="1" applyFill="1" applyBorder="1"/>
    <xf numFmtId="3" fontId="47" fillId="36" borderId="35" xfId="0" applyNumberFormat="1" applyFont="1" applyFill="1" applyBorder="1"/>
    <xf numFmtId="3" fontId="47" fillId="36" borderId="30" xfId="0" applyNumberFormat="1" applyFont="1" applyFill="1" applyBorder="1"/>
    <xf numFmtId="4" fontId="47" fillId="36" borderId="34" xfId="0" applyNumberFormat="1" applyFont="1" applyFill="1" applyBorder="1"/>
    <xf numFmtId="4" fontId="47" fillId="36" borderId="31" xfId="0" applyNumberFormat="1" applyFont="1" applyFill="1" applyBorder="1"/>
    <xf numFmtId="4" fontId="52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2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0" fontId="35" fillId="37" borderId="34" xfId="0" applyFont="1" applyFill="1" applyBorder="1" applyAlignment="1">
      <alignment horizontal="center"/>
    </xf>
    <xf numFmtId="0" fontId="35" fillId="37" borderId="41" xfId="0" applyFont="1" applyFill="1" applyBorder="1" applyAlignment="1">
      <alignment horizontal="center"/>
    </xf>
    <xf numFmtId="0" fontId="54" fillId="0" borderId="41" xfId="0" applyFont="1" applyBorder="1" applyAlignment="1">
      <alignment horizont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5" fillId="36" borderId="30" xfId="0" applyNumberFormat="1" applyFont="1" applyFill="1" applyBorder="1"/>
    <xf numFmtId="3" fontId="48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8" fillId="35" borderId="0" xfId="0" applyFont="1" applyFill="1" applyAlignment="1">
      <alignment horizontal="center" vertical="center" wrapText="1"/>
    </xf>
    <xf numFmtId="0" fontId="48" fillId="35" borderId="0" xfId="0" applyFont="1" applyFill="1" applyAlignment="1">
      <alignment horizontal="left" vertical="center" wrapText="1"/>
    </xf>
    <xf numFmtId="3" fontId="42" fillId="35" borderId="0" xfId="0" applyNumberFormat="1" applyFont="1" applyFill="1" applyAlignment="1">
      <alignment horizontal="center" vertical="center" wrapText="1"/>
    </xf>
    <xf numFmtId="4" fontId="42" fillId="35" borderId="0" xfId="0" applyNumberFormat="1" applyFont="1" applyFill="1" applyAlignment="1">
      <alignment horizontal="center" vertical="center" wrapText="1"/>
    </xf>
    <xf numFmtId="166" fontId="42" fillId="35" borderId="0" xfId="0" applyNumberFormat="1" applyFont="1" applyFill="1" applyAlignment="1">
      <alignment horizontal="center" vertical="center" wrapText="1"/>
    </xf>
    <xf numFmtId="3" fontId="42" fillId="35" borderId="0" xfId="0" applyNumberFormat="1" applyFont="1" applyFill="1"/>
    <xf numFmtId="4" fontId="42" fillId="35" borderId="0" xfId="0" applyNumberFormat="1" applyFont="1" applyFill="1"/>
    <xf numFmtId="167" fontId="42" fillId="35" borderId="0" xfId="0" applyNumberFormat="1" applyFont="1" applyFill="1"/>
    <xf numFmtId="2" fontId="42" fillId="35" borderId="0" xfId="0" applyNumberFormat="1" applyFont="1" applyFill="1"/>
    <xf numFmtId="3" fontId="48" fillId="35" borderId="0" xfId="0" applyNumberFormat="1" applyFont="1" applyFill="1"/>
    <xf numFmtId="4" fontId="48" fillId="35" borderId="0" xfId="0" applyNumberFormat="1" applyFont="1" applyFill="1"/>
    <xf numFmtId="167" fontId="48" fillId="35" borderId="0" xfId="0" applyNumberFormat="1" applyFont="1" applyFill="1"/>
    <xf numFmtId="166" fontId="48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0" fontId="41" fillId="0" borderId="13" xfId="0" applyFont="1" applyBorder="1" applyAlignment="1">
      <alignment horizontal="center" vertical="center"/>
    </xf>
    <xf numFmtId="0" fontId="41" fillId="0" borderId="14" xfId="0" applyFont="1" applyBorder="1" applyAlignment="1">
      <alignment horizontal="center" vertical="center"/>
    </xf>
    <xf numFmtId="0" fontId="41" fillId="0" borderId="15" xfId="0" applyFont="1" applyBorder="1" applyAlignment="1">
      <alignment horizontal="center" vertical="center"/>
    </xf>
    <xf numFmtId="0" fontId="41" fillId="0" borderId="18" xfId="0" applyFont="1" applyBorder="1" applyAlignment="1">
      <alignment horizontal="center" vertical="center"/>
    </xf>
    <xf numFmtId="0" fontId="41" fillId="0" borderId="19" xfId="0" applyFont="1" applyBorder="1" applyAlignment="1">
      <alignment horizontal="center" vertical="center"/>
    </xf>
    <xf numFmtId="0" fontId="41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45" fillId="37" borderId="27" xfId="0" applyFont="1" applyFill="1" applyBorder="1" applyAlignment="1">
      <alignment horizontal="center" vertical="center" wrapText="1"/>
    </xf>
    <xf numFmtId="0" fontId="45" fillId="37" borderId="33" xfId="0" applyFont="1" applyFill="1" applyBorder="1" applyAlignment="1">
      <alignment horizontal="center" vertical="center" wrapText="1"/>
    </xf>
    <xf numFmtId="0" fontId="45" fillId="37" borderId="36" xfId="0" applyFont="1" applyFill="1" applyBorder="1" applyAlignment="1">
      <alignment horizontal="center" vertical="center" wrapText="1"/>
    </xf>
    <xf numFmtId="0" fontId="40" fillId="0" borderId="27" xfId="0" applyFont="1" applyBorder="1" applyAlignment="1">
      <alignment horizontal="center" vertical="center" wrapText="1"/>
    </xf>
    <xf numFmtId="0" fontId="43" fillId="0" borderId="33" xfId="0" applyFont="1" applyBorder="1" applyAlignment="1">
      <alignment horizontal="center" vertical="center" wrapText="1"/>
    </xf>
    <xf numFmtId="0" fontId="43" fillId="0" borderId="36" xfId="0" applyFont="1" applyBorder="1" applyAlignment="1">
      <alignment horizontal="center" vertical="center" wrapText="1"/>
    </xf>
    <xf numFmtId="0" fontId="41" fillId="0" borderId="21" xfId="0" applyFont="1" applyBorder="1" applyAlignment="1">
      <alignment horizontal="center" vertical="center"/>
    </xf>
    <xf numFmtId="0" fontId="41" fillId="0" borderId="22" xfId="0" applyFont="1" applyBorder="1" applyAlignment="1">
      <alignment horizontal="center" vertical="center"/>
    </xf>
    <xf numFmtId="0" fontId="41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41" fillId="36" borderId="33" xfId="0" applyFont="1" applyFill="1" applyBorder="1" applyAlignment="1">
      <alignment horizontal="center" vertical="center" wrapText="1"/>
    </xf>
    <xf numFmtId="0" fontId="41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7">
    <cellStyle name="20 % – Poudarek1" xfId="35" builtinId="30" customBuiltin="1"/>
    <cellStyle name="20 % – Poudarek2" xfId="39" builtinId="34" customBuiltin="1"/>
    <cellStyle name="20 % – Poudarek3" xfId="43" builtinId="38" customBuiltin="1"/>
    <cellStyle name="20 % – Poudarek4" xfId="47" builtinId="42" customBuiltin="1"/>
    <cellStyle name="20 % – Poudarek5" xfId="51" builtinId="46" customBuiltin="1"/>
    <cellStyle name="20 % – Poudarek6" xfId="11" builtinId="50" customBuiltin="1"/>
    <cellStyle name="40 % – Poudarek1" xfId="36" builtinId="31" customBuiltin="1"/>
    <cellStyle name="40 % – Poudarek2" xfId="40" builtinId="35" customBuiltin="1"/>
    <cellStyle name="40 % – Poudarek3" xfId="44" builtinId="39" customBuiltin="1"/>
    <cellStyle name="40 % – Poudarek4" xfId="48" builtinId="43" customBuiltin="1"/>
    <cellStyle name="40 % – Poudarek5" xfId="52" builtinId="47" customBuiltin="1"/>
    <cellStyle name="40 % – Poudarek6" xfId="54" builtinId="51" customBuiltin="1"/>
    <cellStyle name="60 % – Poudarek1" xfId="37" builtinId="32" customBuiltin="1"/>
    <cellStyle name="60 % – Poudarek2" xfId="41" builtinId="36" customBuiltin="1"/>
    <cellStyle name="60 % – Poudarek3" xfId="45" builtinId="40" customBuiltin="1"/>
    <cellStyle name="60 % – Poudarek4" xfId="49" builtinId="44" customBuiltin="1"/>
    <cellStyle name="60 % – Poudarek5" xfId="53" builtinId="48" customBuiltin="1"/>
    <cellStyle name="60 % – Poudarek6" xfId="55" builtinId="52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povezava" xfId="14" builtinId="8" customBuiltin="1"/>
    <cellStyle name="Izhod" xfId="26" builtinId="21" customBuiltin="1"/>
    <cellStyle name="Lijevi obrub tablice" xfId="12" xr:uid="{00000000-0005-0000-0000-000008000000}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avadno" xfId="0" builtinId="0" customBuiltin="1"/>
    <cellStyle name="Nevtralno" xfId="24" builtinId="28" customBuiltin="1"/>
    <cellStyle name="Normal 2" xfId="56" xr:uid="{87744C27-3E8C-4C97-A986-530AFA3FCABB}"/>
    <cellStyle name="Obiskana hiperpovezava" xfId="15" builtinId="9" customBuiltin="1"/>
    <cellStyle name="Odstotek" xfId="19" builtinId="5" customBuiltin="1"/>
    <cellStyle name="Opomba" xfId="31" builtinId="10" customBuiltin="1"/>
    <cellStyle name="Opozorilo" xfId="30" builtinId="11" customBuiltin="1"/>
    <cellStyle name="Početni tekst" xfId="1" xr:uid="{00000000-0005-0000-0000-00000B000000}"/>
    <cellStyle name="Pojasnjevalno besedilo" xfId="32" builtinId="53" customBuiltin="1"/>
    <cellStyle name="Poudarek1" xfId="34" builtinId="29" customBuiltin="1"/>
    <cellStyle name="Poudarek2" xfId="38" builtinId="33" customBuiltin="1"/>
    <cellStyle name="Poudarek3" xfId="42" builtinId="37" customBuiltin="1"/>
    <cellStyle name="Poudarek4" xfId="46" builtinId="41" customBuiltin="1"/>
    <cellStyle name="Poudarek5" xfId="50" builtinId="45" customBuiltin="1"/>
    <cellStyle name="Poudarek6" xfId="10" builtinId="49" customBuiltin="1"/>
    <cellStyle name="Povezana celica" xfId="28" builtinId="24" customBuiltin="1"/>
    <cellStyle name="Preveri celico" xfId="29" builtinId="23" customBuiltin="1"/>
    <cellStyle name="Računanje" xfId="27" builtinId="22" customBuiltin="1"/>
    <cellStyle name="Slabo" xfId="23" builtinId="27" customBuiltin="1"/>
    <cellStyle name="Tekst u stupcu Od Ž do A" xfId="4" xr:uid="{00000000-0005-0000-0000-00000E000000}"/>
    <cellStyle name="Valuta" xfId="8" builtinId="4" customBuiltin="1"/>
    <cellStyle name="Valuta [0]" xfId="18" builtinId="7" customBuiltin="1"/>
    <cellStyle name="Vejica" xfId="16" builtinId="3" customBuiltin="1"/>
    <cellStyle name="Vejica [0]" xfId="17" builtinId="6" customBuiltin="1"/>
    <cellStyle name="Vnos" xfId="25" builtinId="20" customBuiltin="1"/>
    <cellStyle name="Vsota" xfId="33" builtinId="25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13.131333302048523</c:v>
                </c:pt>
                <c:pt idx="1">
                  <c:v>48.337528493306877</c:v>
                </c:pt>
                <c:pt idx="2">
                  <c:v>6.553635311631659</c:v>
                </c:pt>
                <c:pt idx="3">
                  <c:v>0.24112601355297933</c:v>
                </c:pt>
                <c:pt idx="4">
                  <c:v>31.736376879459961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2022.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2415</c:v>
                </c:pt>
                <c:pt idx="1">
                  <c:v>65638</c:v>
                </c:pt>
                <c:pt idx="2">
                  <c:v>484125</c:v>
                </c:pt>
                <c:pt idx="3">
                  <c:v>131517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2350</c:v>
                </c:pt>
                <c:pt idx="1">
                  <c:v>57333</c:v>
                </c:pt>
                <c:pt idx="2">
                  <c:v>406541</c:v>
                </c:pt>
                <c:pt idx="3">
                  <c:v>105454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1765</c:v>
                </c:pt>
                <c:pt idx="1">
                  <c:v>77977</c:v>
                </c:pt>
                <c:pt idx="2">
                  <c:v>472188</c:v>
                </c:pt>
                <c:pt idx="3">
                  <c:v>143502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2022.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31047</c:v>
                </c:pt>
                <c:pt idx="1">
                  <c:v>70334</c:v>
                </c:pt>
                <c:pt idx="2">
                  <c:v>10710</c:v>
                </c:pt>
                <c:pt idx="3" formatCode="General">
                  <c:v>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24523</c:v>
                </c:pt>
                <c:pt idx="1">
                  <c:v>57341</c:v>
                </c:pt>
                <c:pt idx="2">
                  <c:v>8647</c:v>
                </c:pt>
                <c:pt idx="3" formatCode="General">
                  <c:v>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34514</c:v>
                </c:pt>
                <c:pt idx="1">
                  <c:v>68371</c:v>
                </c:pt>
                <c:pt idx="2">
                  <c:v>13643</c:v>
                </c:pt>
                <c:pt idx="3" formatCode="General">
                  <c:v>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l-S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7207897520272653"/>
                  <c:y val="7.385576641155000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0349407460713105"/>
                  <c:y val="-0.1851451334054534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9.9716770478317021E-2"/>
                  <c:y val="-0.13867292157437644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[IME KATEGORIJE]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[ODSTOTEK]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15412433893524505"/>
                  <c:y val="0.1217134942219615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235522145590917"/>
                  <c:y val="-1.3102953219626122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1297332236455518"/>
                  <c:y val="-3.42888918096432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8461417322834645"/>
                  <c:y val="-0.134562072207786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1.0495945469503427E-3"/>
                  <c:y val="-8.03047245447836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602138911740507"/>
                      <c:h val="0.1525866594196041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6.1407685979550951E-2"/>
                  <c:y val="-7.602786399619855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7359501704078023"/>
                  <c:y val="-2.05045041401692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Hrvatska</c:v>
                </c:pt>
                <c:pt idx="3">
                  <c:v>Slovenija</c:v>
                </c:pt>
                <c:pt idx="4">
                  <c:v>Italija</c:v>
                </c:pt>
                <c:pt idx="5">
                  <c:v>Mađarska</c:v>
                </c:pt>
                <c:pt idx="6">
                  <c:v>Češka</c:v>
                </c:pt>
                <c:pt idx="7">
                  <c:v>Slovačka</c:v>
                </c:pt>
                <c:pt idx="8">
                  <c:v>Poljska</c:v>
                </c:pt>
                <c:pt idx="9">
                  <c:v>Nizozemska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33.63575863506388</c:v>
                </c:pt>
                <c:pt idx="1">
                  <c:v>12.566860954080402</c:v>
                </c:pt>
                <c:pt idx="2">
                  <c:v>7.5586336012403192</c:v>
                </c:pt>
                <c:pt idx="3">
                  <c:v>7.4806748623289625</c:v>
                </c:pt>
                <c:pt idx="4">
                  <c:v>7.1430974337972337</c:v>
                </c:pt>
                <c:pt idx="5">
                  <c:v>6.2938883566502613</c:v>
                </c:pt>
                <c:pt idx="6">
                  <c:v>4.9712225480660237</c:v>
                </c:pt>
                <c:pt idx="7">
                  <c:v>4.5609518864405914</c:v>
                </c:pt>
                <c:pt idx="8">
                  <c:v>4.1404427412808342</c:v>
                </c:pt>
                <c:pt idx="9">
                  <c:v>1.3162301903626616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22488</xdr:colOff>
      <xdr:row>18</xdr:row>
      <xdr:rowOff>14654</xdr:rowOff>
    </xdr:from>
    <xdr:to>
      <xdr:col>16</xdr:col>
      <xdr:colOff>598059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10244</xdr:rowOff>
    </xdr:from>
    <xdr:to>
      <xdr:col>16</xdr:col>
      <xdr:colOff>590549</xdr:colOff>
      <xdr:row>17</xdr:row>
      <xdr:rowOff>167670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70" zoomScaleNormal="170" workbookViewId="0">
      <selection activeCell="A10" sqref="A10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214"/>
      <c r="B1" s="214"/>
      <c r="C1" s="214"/>
      <c r="D1" s="214"/>
    </row>
    <row r="2" spans="1:6" ht="59.25" customHeight="1" x14ac:dyDescent="0.3">
      <c r="A2" s="214"/>
      <c r="B2" s="214"/>
      <c r="C2" s="214"/>
      <c r="D2" s="214"/>
    </row>
    <row r="3" spans="1:6" ht="22.5" customHeight="1" x14ac:dyDescent="0.3">
      <c r="A3" s="214"/>
      <c r="B3" s="214"/>
      <c r="C3" s="214"/>
      <c r="D3" s="214"/>
    </row>
    <row r="4" spans="1:6" ht="200.25" customHeight="1" x14ac:dyDescent="0.25">
      <c r="A4" s="215" t="s">
        <v>108</v>
      </c>
      <c r="B4" s="216"/>
      <c r="C4" s="216"/>
      <c r="D4" s="216"/>
      <c r="E4" s="216"/>
      <c r="F4" s="217"/>
    </row>
    <row r="5" spans="1:6" ht="15" customHeight="1" x14ac:dyDescent="0.3">
      <c r="A5" s="163" t="s">
        <v>0</v>
      </c>
      <c r="B5" s="213"/>
      <c r="C5" s="213"/>
    </row>
    <row r="6" spans="1:6" ht="15" customHeight="1" x14ac:dyDescent="0.3">
      <c r="A6" s="213"/>
      <c r="B6" s="213"/>
      <c r="C6" s="213"/>
    </row>
    <row r="7" spans="1:6" ht="15" customHeight="1" x14ac:dyDescent="0.3">
      <c r="B7" s="213"/>
      <c r="C7" s="213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8" zoomScaleNormal="88" zoomScalePageLayoutView="60" workbookViewId="0">
      <selection activeCell="I32" sqref="I32"/>
    </sheetView>
  </sheetViews>
  <sheetFormatPr defaultColWidth="9.140625" defaultRowHeight="15" customHeight="1" x14ac:dyDescent="0.25"/>
  <cols>
    <col min="1" max="1" width="17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8" t="s">
        <v>106</v>
      </c>
      <c r="B1" s="258"/>
      <c r="C1" s="258"/>
      <c r="D1" s="258"/>
      <c r="E1" s="258"/>
      <c r="F1" s="258"/>
      <c r="G1" s="258"/>
      <c r="H1" s="258"/>
      <c r="I1" s="258"/>
      <c r="J1" s="258"/>
      <c r="K1" s="258"/>
      <c r="L1" s="258"/>
      <c r="M1" s="258"/>
      <c r="N1" s="258"/>
      <c r="O1" s="258"/>
      <c r="P1" s="258"/>
      <c r="Q1" s="258"/>
      <c r="S1" s="120"/>
      <c r="T1" s="120"/>
      <c r="U1" s="120"/>
      <c r="V1" s="120"/>
      <c r="W1" s="120"/>
      <c r="X1" s="120"/>
      <c r="Y1" s="120"/>
      <c r="Z1" s="120"/>
      <c r="AA1" s="120"/>
      <c r="AB1" s="120"/>
      <c r="AC1" s="120"/>
    </row>
    <row r="2" spans="1:29" ht="9.9499999999999993" customHeight="1" x14ac:dyDescent="0.25">
      <c r="A2" s="258"/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S2" s="120"/>
      <c r="T2" s="120"/>
      <c r="U2" s="120"/>
      <c r="V2" s="120"/>
      <c r="W2" s="120"/>
      <c r="X2" s="120"/>
      <c r="Y2" s="120"/>
      <c r="Z2" s="120"/>
      <c r="AA2" s="120"/>
      <c r="AB2" s="120"/>
      <c r="AC2" s="120"/>
    </row>
    <row r="3" spans="1:29" ht="9.9499999999999993" customHeight="1" thickBot="1" x14ac:dyDescent="0.3">
      <c r="A3" s="259"/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259"/>
      <c r="M3" s="259"/>
      <c r="N3" s="259"/>
      <c r="O3" s="259"/>
      <c r="P3" s="259"/>
      <c r="Q3" s="259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</row>
    <row r="4" spans="1:29" ht="15" customHeight="1" thickBot="1" x14ac:dyDescent="0.3">
      <c r="A4" s="269" t="s">
        <v>1</v>
      </c>
      <c r="B4" s="270"/>
      <c r="C4" s="273" t="s">
        <v>2</v>
      </c>
      <c r="D4" s="274"/>
      <c r="E4" s="274"/>
      <c r="F4" s="275"/>
      <c r="G4" s="273" t="s">
        <v>3</v>
      </c>
      <c r="H4" s="274"/>
      <c r="I4" s="274"/>
      <c r="J4" s="275"/>
      <c r="K4" s="266" t="s">
        <v>81</v>
      </c>
      <c r="L4" s="267"/>
      <c r="M4" s="267"/>
      <c r="N4" s="267"/>
      <c r="O4" s="267"/>
      <c r="P4" s="267"/>
      <c r="Q4" s="268"/>
      <c r="S4" s="120"/>
      <c r="T4" s="120"/>
      <c r="U4" s="120"/>
      <c r="V4" s="120"/>
      <c r="W4" s="120"/>
      <c r="X4" s="120"/>
      <c r="Y4" s="120"/>
      <c r="Z4" s="120"/>
      <c r="AA4" s="120"/>
      <c r="AB4" s="120"/>
      <c r="AC4" s="120"/>
    </row>
    <row r="5" spans="1:29" ht="15" customHeight="1" thickBot="1" x14ac:dyDescent="0.3">
      <c r="A5" s="271"/>
      <c r="B5" s="272"/>
      <c r="C5" s="91" t="s">
        <v>4</v>
      </c>
      <c r="D5" s="92" t="s">
        <v>5</v>
      </c>
      <c r="E5" s="92" t="s">
        <v>6</v>
      </c>
      <c r="F5" s="93" t="s">
        <v>7</v>
      </c>
      <c r="G5" s="94" t="s">
        <v>4</v>
      </c>
      <c r="H5" s="92" t="s">
        <v>5</v>
      </c>
      <c r="I5" s="92" t="s">
        <v>6</v>
      </c>
      <c r="J5" s="95" t="s">
        <v>7</v>
      </c>
      <c r="K5" s="117"/>
      <c r="L5" s="118"/>
      <c r="M5" s="118"/>
      <c r="N5" s="118"/>
      <c r="O5" s="118"/>
      <c r="P5" s="118"/>
      <c r="Q5" s="119"/>
      <c r="S5" s="120"/>
      <c r="T5" s="120"/>
      <c r="U5" s="120"/>
      <c r="V5" s="120"/>
      <c r="W5" s="120"/>
      <c r="X5" s="120"/>
      <c r="Y5" s="120"/>
      <c r="Z5" s="120"/>
      <c r="AA5" s="120"/>
      <c r="AB5" s="120"/>
      <c r="AC5" s="120"/>
    </row>
    <row r="6" spans="1:29" ht="15" customHeight="1" x14ac:dyDescent="0.25">
      <c r="A6" s="278" t="s">
        <v>8</v>
      </c>
      <c r="B6" s="33" t="s">
        <v>99</v>
      </c>
      <c r="C6" s="105">
        <v>3932</v>
      </c>
      <c r="D6" s="34">
        <v>27115</v>
      </c>
      <c r="E6" s="34">
        <f>SUM(C6:D6)</f>
        <v>31047</v>
      </c>
      <c r="F6" s="35">
        <f>E6/E42*100</f>
        <v>24.696533401212275</v>
      </c>
      <c r="G6" s="98">
        <v>8784</v>
      </c>
      <c r="H6" s="34">
        <v>122733</v>
      </c>
      <c r="I6" s="34">
        <f>SUM(G6:H6)</f>
        <v>131517</v>
      </c>
      <c r="J6" s="85">
        <f>I6/I42*100</f>
        <v>13.131333302048523</v>
      </c>
      <c r="K6" s="71"/>
      <c r="L6" s="72"/>
      <c r="M6" s="116"/>
      <c r="N6" s="116"/>
      <c r="O6" s="116"/>
      <c r="P6" s="72"/>
      <c r="Q6" s="73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</row>
    <row r="7" spans="1:29" ht="15" customHeight="1" x14ac:dyDescent="0.25">
      <c r="A7" s="279"/>
      <c r="B7" s="4" t="s">
        <v>9</v>
      </c>
      <c r="C7" s="104">
        <v>4782</v>
      </c>
      <c r="D7" s="6">
        <v>19741</v>
      </c>
      <c r="E7" s="6">
        <f>SUM(C7:D7)</f>
        <v>24523</v>
      </c>
      <c r="F7" s="7">
        <f>E7/E43*100</f>
        <v>23.219239691331726</v>
      </c>
      <c r="G7" s="102">
        <v>13385</v>
      </c>
      <c r="H7" s="6">
        <v>92069</v>
      </c>
      <c r="I7" s="6">
        <f>SUM(G7:H7)</f>
        <v>105454</v>
      </c>
      <c r="J7" s="86">
        <f>I7/I43*100</f>
        <v>11.636701503720403</v>
      </c>
      <c r="K7" s="74"/>
      <c r="L7" s="110"/>
      <c r="Q7" s="75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</row>
    <row r="8" spans="1:29" ht="15" customHeight="1" x14ac:dyDescent="0.25">
      <c r="A8" s="279"/>
      <c r="B8" s="4" t="s">
        <v>10</v>
      </c>
      <c r="C8" s="104">
        <v>4204</v>
      </c>
      <c r="D8" s="6">
        <v>30310</v>
      </c>
      <c r="E8" s="6">
        <f>SUM(C8:D8)</f>
        <v>34514</v>
      </c>
      <c r="F8" s="7">
        <f>E8/E44*100</f>
        <v>26.324058819940205</v>
      </c>
      <c r="G8" s="102">
        <v>10656</v>
      </c>
      <c r="H8" s="6">
        <v>132846</v>
      </c>
      <c r="I8" s="6">
        <f>SUM(G8:H8)</f>
        <v>143502</v>
      </c>
      <c r="J8" s="86">
        <f>I8/I44*100</f>
        <v>11.059211038403056</v>
      </c>
      <c r="K8" s="74"/>
      <c r="L8" s="110"/>
      <c r="Q8" s="75"/>
      <c r="S8" s="120"/>
      <c r="T8" s="120"/>
      <c r="U8" s="120"/>
      <c r="V8" s="120"/>
      <c r="W8" s="120"/>
      <c r="X8" s="120"/>
      <c r="Y8" s="120"/>
      <c r="Z8" s="120"/>
      <c r="AA8" s="120"/>
      <c r="AB8" s="120"/>
      <c r="AC8" s="120"/>
    </row>
    <row r="9" spans="1:29" ht="15" customHeight="1" x14ac:dyDescent="0.25">
      <c r="A9" s="279"/>
      <c r="B9" s="4" t="s">
        <v>100</v>
      </c>
      <c r="C9" s="8">
        <f>C6/C7*100</f>
        <v>82.225010455876202</v>
      </c>
      <c r="D9" s="9">
        <f>D6/D7*100</f>
        <v>137.35373081404185</v>
      </c>
      <c r="E9" s="9">
        <f>E6/E7*100</f>
        <v>126.60359662357787</v>
      </c>
      <c r="F9" s="7"/>
      <c r="G9" s="10">
        <f>G6/G7*100</f>
        <v>65.625700410907726</v>
      </c>
      <c r="H9" s="9">
        <f>H6/H7*100</f>
        <v>133.30545569084055</v>
      </c>
      <c r="I9" s="9">
        <f>I6/I7*100</f>
        <v>124.71504162952567</v>
      </c>
      <c r="J9" s="86"/>
      <c r="K9" s="74"/>
      <c r="L9" s="110"/>
      <c r="Q9" s="75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</row>
    <row r="10" spans="1:29" ht="15" customHeight="1" x14ac:dyDescent="0.25">
      <c r="A10" s="279"/>
      <c r="B10" s="4" t="s">
        <v>103</v>
      </c>
      <c r="C10" s="8">
        <f>C6/C8*100</f>
        <v>93.529971455756424</v>
      </c>
      <c r="D10" s="9">
        <f>D6/D8*100</f>
        <v>89.458924447377115</v>
      </c>
      <c r="E10" s="9">
        <f>E6/E8*100</f>
        <v>89.954800950338992</v>
      </c>
      <c r="F10" s="7"/>
      <c r="G10" s="10">
        <f>G6/G8*100</f>
        <v>82.432432432432435</v>
      </c>
      <c r="H10" s="9">
        <f>H6/H8*100</f>
        <v>92.387426042184188</v>
      </c>
      <c r="I10" s="9">
        <f>I6/I8*100</f>
        <v>91.648200025086751</v>
      </c>
      <c r="J10" s="86"/>
      <c r="K10" s="74"/>
      <c r="L10" s="110"/>
      <c r="M10" s="110"/>
      <c r="N10" s="110"/>
      <c r="O10" s="110"/>
      <c r="Q10" s="75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</row>
    <row r="11" spans="1:29" ht="15" customHeight="1" thickBot="1" x14ac:dyDescent="0.3">
      <c r="A11" s="280"/>
      <c r="B11" s="18" t="s">
        <v>7</v>
      </c>
      <c r="C11" s="54">
        <f>C6/E6*100</f>
        <v>12.664669694334396</v>
      </c>
      <c r="D11" s="20">
        <f>D6/E6*100</f>
        <v>87.335330305665607</v>
      </c>
      <c r="E11" s="20">
        <f>SUM(C11:D11)</f>
        <v>100</v>
      </c>
      <c r="F11" s="21"/>
      <c r="G11" s="19">
        <f>G6/I6*100</f>
        <v>6.6789844658865398</v>
      </c>
      <c r="H11" s="20">
        <f>H6/I6*100</f>
        <v>93.321015534113457</v>
      </c>
      <c r="I11" s="20">
        <f>SUM(G11:H11)</f>
        <v>100</v>
      </c>
      <c r="J11" s="87"/>
      <c r="K11" s="74"/>
      <c r="Q11" s="75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</row>
    <row r="12" spans="1:29" ht="15" customHeight="1" x14ac:dyDescent="0.25">
      <c r="A12" s="281" t="s">
        <v>11</v>
      </c>
      <c r="B12" s="33" t="s">
        <v>99</v>
      </c>
      <c r="C12" s="105">
        <v>6171</v>
      </c>
      <c r="D12" s="34">
        <v>64163</v>
      </c>
      <c r="E12" s="37">
        <f>SUM(C12:D12)</f>
        <v>70334</v>
      </c>
      <c r="F12" s="38">
        <f>E12/E42*100</f>
        <v>55.947627153698079</v>
      </c>
      <c r="G12" s="101">
        <v>36143</v>
      </c>
      <c r="H12" s="37">
        <v>447982</v>
      </c>
      <c r="I12" s="37">
        <f>SUM(G12:H12)</f>
        <v>484125</v>
      </c>
      <c r="J12" s="88">
        <f>I12/I42*100</f>
        <v>48.337528493306877</v>
      </c>
      <c r="K12" s="74"/>
      <c r="M12" s="110" t="s">
        <v>8</v>
      </c>
      <c r="N12" s="110" t="s">
        <v>11</v>
      </c>
      <c r="O12" s="110" t="s">
        <v>12</v>
      </c>
      <c r="P12" s="110" t="s">
        <v>13</v>
      </c>
      <c r="Q12" s="75"/>
      <c r="S12" s="120"/>
      <c r="T12" s="120"/>
      <c r="U12" s="120"/>
      <c r="V12" s="120"/>
      <c r="W12" s="120"/>
      <c r="X12" s="120"/>
      <c r="Y12" s="120"/>
      <c r="Z12" s="120"/>
      <c r="AA12" s="120"/>
      <c r="AB12" s="120"/>
      <c r="AC12" s="120"/>
    </row>
    <row r="13" spans="1:29" ht="15" customHeight="1" x14ac:dyDescent="0.25">
      <c r="A13" s="281"/>
      <c r="B13" s="4" t="s">
        <v>9</v>
      </c>
      <c r="C13" s="104">
        <v>7452</v>
      </c>
      <c r="D13" s="6">
        <v>49889</v>
      </c>
      <c r="E13" s="6">
        <f>SUM(C13:D13)</f>
        <v>57341</v>
      </c>
      <c r="F13" s="7">
        <f>E13/E43*100</f>
        <v>54.292477394309522</v>
      </c>
      <c r="G13" s="102">
        <v>45321</v>
      </c>
      <c r="H13" s="6">
        <v>361220</v>
      </c>
      <c r="I13" s="6">
        <f>SUM(G13:H13)</f>
        <v>406541</v>
      </c>
      <c r="J13" s="86">
        <f>I13/I43*100</f>
        <v>44.861231115216079</v>
      </c>
      <c r="K13" s="74"/>
      <c r="L13" s="110" t="str">
        <f>B6</f>
        <v>2022.</v>
      </c>
      <c r="M13" s="121">
        <f>E6</f>
        <v>31047</v>
      </c>
      <c r="N13" s="121">
        <f>E12</f>
        <v>70334</v>
      </c>
      <c r="O13" s="121">
        <f>E18</f>
        <v>10710</v>
      </c>
      <c r="P13" s="1">
        <f>E24</f>
        <v>415</v>
      </c>
      <c r="Q13" s="75"/>
      <c r="S13" s="120"/>
      <c r="T13" s="120"/>
      <c r="U13" s="120"/>
      <c r="V13" s="120"/>
      <c r="W13" s="120"/>
      <c r="X13" s="120"/>
      <c r="Y13" s="120"/>
      <c r="Z13" s="120"/>
      <c r="AA13" s="120"/>
      <c r="AB13" s="120"/>
      <c r="AC13" s="120"/>
    </row>
    <row r="14" spans="1:29" ht="15" customHeight="1" x14ac:dyDescent="0.25">
      <c r="A14" s="281"/>
      <c r="B14" s="4" t="s">
        <v>10</v>
      </c>
      <c r="C14" s="104">
        <v>6429</v>
      </c>
      <c r="D14" s="6">
        <v>61942</v>
      </c>
      <c r="E14" s="6">
        <f>C14+D14</f>
        <v>68371</v>
      </c>
      <c r="F14" s="7">
        <f>E14/E44*100</f>
        <v>52.147019342241748</v>
      </c>
      <c r="G14" s="102">
        <v>41784</v>
      </c>
      <c r="H14" s="6">
        <v>430404</v>
      </c>
      <c r="I14" s="6">
        <f>SUM(G14:H14)</f>
        <v>472188</v>
      </c>
      <c r="J14" s="86">
        <f>I14/I44*100</f>
        <v>36.389923079827895</v>
      </c>
      <c r="K14" s="74"/>
      <c r="L14" s="110" t="str">
        <f>B7</f>
        <v>2021.</v>
      </c>
      <c r="M14" s="121">
        <f>E7</f>
        <v>24523</v>
      </c>
      <c r="N14" s="121">
        <f>E13</f>
        <v>57341</v>
      </c>
      <c r="O14" s="122">
        <f>E19</f>
        <v>8647</v>
      </c>
      <c r="P14" s="1">
        <f>E25</f>
        <v>458</v>
      </c>
      <c r="Q14" s="75"/>
      <c r="S14" s="120"/>
      <c r="T14" s="120"/>
      <c r="U14" s="120"/>
      <c r="V14" s="120"/>
      <c r="W14" s="120"/>
      <c r="X14" s="120"/>
      <c r="Y14" s="120"/>
      <c r="Z14" s="120"/>
      <c r="AA14" s="120"/>
      <c r="AB14" s="120"/>
      <c r="AC14" s="120"/>
    </row>
    <row r="15" spans="1:29" ht="15" customHeight="1" x14ac:dyDescent="0.25">
      <c r="A15" s="281"/>
      <c r="B15" s="4" t="s">
        <v>100</v>
      </c>
      <c r="C15" s="12">
        <f>C12/C13*100</f>
        <v>82.809983896940423</v>
      </c>
      <c r="D15" s="13">
        <f>D12/D13*11</f>
        <v>14.147266932590352</v>
      </c>
      <c r="E15" s="13">
        <f>E12/E13*100</f>
        <v>122.65917929579184</v>
      </c>
      <c r="F15" s="7"/>
      <c r="G15" s="17">
        <f>G12/G13*100</f>
        <v>79.748902274883605</v>
      </c>
      <c r="H15" s="13">
        <f>H12/H13*100</f>
        <v>124.01915730026023</v>
      </c>
      <c r="I15" s="13">
        <f>I12/I13*100</f>
        <v>119.0839300341171</v>
      </c>
      <c r="J15" s="86"/>
      <c r="K15" s="74"/>
      <c r="L15" s="110" t="str">
        <f>B8</f>
        <v>2019.</v>
      </c>
      <c r="M15" s="121">
        <f>E8</f>
        <v>34514</v>
      </c>
      <c r="N15" s="121">
        <f>E14</f>
        <v>68371</v>
      </c>
      <c r="O15" s="122">
        <f>E20</f>
        <v>13643</v>
      </c>
      <c r="P15" s="1">
        <f>E26</f>
        <v>321</v>
      </c>
      <c r="Q15" s="75"/>
      <c r="S15" s="120"/>
      <c r="T15" s="120"/>
      <c r="U15" s="110"/>
      <c r="V15" s="110"/>
      <c r="W15" s="110"/>
      <c r="X15" s="110"/>
      <c r="Y15" s="110"/>
      <c r="Z15" s="110"/>
      <c r="AA15" s="110"/>
      <c r="AB15" s="120"/>
      <c r="AC15" s="120"/>
    </row>
    <row r="16" spans="1:29" ht="15" customHeight="1" x14ac:dyDescent="0.25">
      <c r="A16" s="281"/>
      <c r="B16" s="4" t="s">
        <v>103</v>
      </c>
      <c r="C16" s="12">
        <f>C12/C14*100</f>
        <v>95.986934204386372</v>
      </c>
      <c r="D16" s="13">
        <f>D12/D14*100</f>
        <v>103.58561234703431</v>
      </c>
      <c r="E16" s="13">
        <f>E12/E14*100</f>
        <v>102.87110032031124</v>
      </c>
      <c r="F16" s="7"/>
      <c r="G16" s="17">
        <f>G12/G14*100</f>
        <v>86.499617078307494</v>
      </c>
      <c r="H16" s="13">
        <f>H12/H14*100</f>
        <v>104.08406985065196</v>
      </c>
      <c r="I16" s="13">
        <f>I12/I14*100</f>
        <v>102.52801850110549</v>
      </c>
      <c r="J16" s="86"/>
      <c r="K16" s="74"/>
      <c r="Q16" s="75"/>
      <c r="S16" s="120"/>
      <c r="T16" s="120"/>
      <c r="U16" s="110"/>
      <c r="V16" s="121"/>
      <c r="W16" s="121"/>
      <c r="X16" s="248"/>
      <c r="Y16" s="249"/>
      <c r="Z16" s="121"/>
      <c r="AA16" s="248"/>
      <c r="AB16" s="120"/>
      <c r="AC16" s="120"/>
    </row>
    <row r="17" spans="1:29" ht="15" customHeight="1" thickBot="1" x14ac:dyDescent="0.3">
      <c r="A17" s="281"/>
      <c r="B17" s="11" t="s">
        <v>7</v>
      </c>
      <c r="C17" s="55">
        <f>C12/E12*100</f>
        <v>8.7738504848295271</v>
      </c>
      <c r="D17" s="15">
        <f>D12/E12*100</f>
        <v>91.226149515170476</v>
      </c>
      <c r="E17" s="15">
        <f>SUM(C17:D17)</f>
        <v>100</v>
      </c>
      <c r="F17" s="16"/>
      <c r="G17" s="14">
        <f>G12/I12*100</f>
        <v>7.4656338755486704</v>
      </c>
      <c r="H17" s="15">
        <f>H12/I12*100</f>
        <v>92.534366124451324</v>
      </c>
      <c r="I17" s="15">
        <f>SUM(G17:H17)</f>
        <v>100</v>
      </c>
      <c r="J17" s="89"/>
      <c r="K17" s="74"/>
      <c r="Q17" s="75"/>
      <c r="S17" s="120"/>
      <c r="T17" s="120"/>
      <c r="U17" s="110"/>
      <c r="V17" s="121"/>
      <c r="W17" s="121"/>
      <c r="X17" s="250"/>
      <c r="Y17" s="249"/>
      <c r="Z17" s="121"/>
      <c r="AA17" s="250"/>
      <c r="AB17" s="120"/>
      <c r="AC17" s="120"/>
    </row>
    <row r="18" spans="1:29" ht="15" customHeight="1" thickBot="1" x14ac:dyDescent="0.3">
      <c r="A18" s="282" t="s">
        <v>12</v>
      </c>
      <c r="B18" s="33" t="s">
        <v>99</v>
      </c>
      <c r="C18" s="105">
        <v>985</v>
      </c>
      <c r="D18" s="34">
        <v>9725</v>
      </c>
      <c r="E18" s="34">
        <f>C18+D18</f>
        <v>10710</v>
      </c>
      <c r="F18" s="35">
        <f>E18/E42*100</f>
        <v>8.5193375439489643</v>
      </c>
      <c r="G18" s="98">
        <v>6738</v>
      </c>
      <c r="H18" s="34">
        <v>58900</v>
      </c>
      <c r="I18" s="34">
        <f>G18+H18</f>
        <v>65638</v>
      </c>
      <c r="J18" s="85">
        <f>I18/I42*100</f>
        <v>6.553635311631659</v>
      </c>
      <c r="K18" s="76"/>
      <c r="L18" s="77"/>
      <c r="M18" s="77"/>
      <c r="N18" s="77"/>
      <c r="O18" s="77"/>
      <c r="P18" s="77"/>
      <c r="Q18" s="78"/>
      <c r="S18" s="120"/>
      <c r="T18" s="120"/>
      <c r="U18" s="110"/>
      <c r="V18" s="110"/>
      <c r="W18" s="110"/>
      <c r="X18" s="250"/>
      <c r="Y18" s="251"/>
      <c r="Z18" s="110"/>
      <c r="AA18" s="250"/>
      <c r="AB18" s="120"/>
      <c r="AC18" s="120"/>
    </row>
    <row r="19" spans="1:29" ht="15" customHeight="1" x14ac:dyDescent="0.25">
      <c r="A19" s="283"/>
      <c r="B19" s="4" t="s">
        <v>9</v>
      </c>
      <c r="C19" s="104">
        <v>929</v>
      </c>
      <c r="D19" s="6">
        <v>7718</v>
      </c>
      <c r="E19" s="6">
        <f>SUM(C19:D19)</f>
        <v>8647</v>
      </c>
      <c r="F19" s="7">
        <f>E19/E43*100</f>
        <v>8.18728400321924</v>
      </c>
      <c r="G19" s="102">
        <v>6154</v>
      </c>
      <c r="H19" s="6">
        <v>51179</v>
      </c>
      <c r="I19" s="6">
        <f>SUM(G19:H19)</f>
        <v>57333</v>
      </c>
      <c r="J19" s="86">
        <f>I19/I43*100</f>
        <v>6.3266164139131931</v>
      </c>
      <c r="K19" s="74"/>
      <c r="Q19" s="75"/>
      <c r="S19" s="120"/>
      <c r="T19" s="120"/>
      <c r="U19" s="110"/>
      <c r="V19" s="121"/>
      <c r="W19" s="121"/>
      <c r="X19" s="250"/>
      <c r="Y19" s="249"/>
      <c r="Z19" s="121"/>
      <c r="AA19" s="110"/>
      <c r="AB19" s="120"/>
      <c r="AC19" s="120"/>
    </row>
    <row r="20" spans="1:29" ht="15" customHeight="1" x14ac:dyDescent="0.25">
      <c r="A20" s="283"/>
      <c r="B20" s="4" t="s">
        <v>10</v>
      </c>
      <c r="C20" s="104">
        <v>1802</v>
      </c>
      <c r="D20" s="6">
        <v>11841</v>
      </c>
      <c r="E20" s="6">
        <f>C20+D20</f>
        <v>13643</v>
      </c>
      <c r="F20" s="7">
        <f>E20/E44*100</f>
        <v>10.405607419610714</v>
      </c>
      <c r="G20" s="102">
        <v>9907</v>
      </c>
      <c r="H20" s="6">
        <v>68070</v>
      </c>
      <c r="I20" s="6">
        <f>G20+H20</f>
        <v>77977</v>
      </c>
      <c r="J20" s="86">
        <f>I20/I44*100</f>
        <v>6.0094221623500381</v>
      </c>
      <c r="K20" s="74"/>
      <c r="Q20" s="75"/>
      <c r="S20" s="120"/>
      <c r="T20" s="120"/>
      <c r="U20" s="120"/>
      <c r="V20" s="120"/>
      <c r="W20" s="120"/>
      <c r="X20" s="120"/>
      <c r="Y20" s="120"/>
      <c r="Z20" s="120"/>
      <c r="AA20" s="120"/>
      <c r="AB20" s="120"/>
      <c r="AC20" s="120"/>
    </row>
    <row r="21" spans="1:29" ht="15" customHeight="1" x14ac:dyDescent="0.25">
      <c r="A21" s="283"/>
      <c r="B21" s="4" t="s">
        <v>100</v>
      </c>
      <c r="C21" s="12">
        <f>C18/C19*100</f>
        <v>106.02798708288481</v>
      </c>
      <c r="D21" s="13">
        <f>D18/D19*100</f>
        <v>126.00414615185281</v>
      </c>
      <c r="E21" s="13">
        <f>E18/E19*100</f>
        <v>123.8579854284723</v>
      </c>
      <c r="F21" s="7"/>
      <c r="G21" s="17">
        <f>G18/G19*100</f>
        <v>109.4897627559311</v>
      </c>
      <c r="H21" s="13">
        <f>H18/H19*100</f>
        <v>115.08626585122805</v>
      </c>
      <c r="I21" s="13">
        <f>I18/I19*100</f>
        <v>114.48554933458917</v>
      </c>
      <c r="J21" s="86"/>
      <c r="K21" s="74"/>
      <c r="Q21" s="75"/>
      <c r="S21" s="120"/>
      <c r="T21" s="120"/>
      <c r="U21" s="120"/>
      <c r="V21" s="120"/>
      <c r="W21" s="120"/>
      <c r="X21" s="120"/>
      <c r="Y21" s="120"/>
      <c r="Z21" s="120"/>
      <c r="AA21" s="120"/>
      <c r="AB21" s="120"/>
      <c r="AC21" s="120"/>
    </row>
    <row r="22" spans="1:29" ht="15" customHeight="1" x14ac:dyDescent="0.25">
      <c r="A22" s="283"/>
      <c r="B22" s="4" t="s">
        <v>103</v>
      </c>
      <c r="C22" s="12">
        <f>C18/C20*100</f>
        <v>54.661487236403993</v>
      </c>
      <c r="D22" s="13">
        <f>D18/D20*100</f>
        <v>82.129887678405538</v>
      </c>
      <c r="E22" s="13">
        <f>E18/E20*100</f>
        <v>78.501795792714219</v>
      </c>
      <c r="F22" s="7"/>
      <c r="G22" s="17">
        <f>G18/G20*100</f>
        <v>68.012516402543653</v>
      </c>
      <c r="H22" s="13">
        <f>H18/H20*100</f>
        <v>86.528573527251368</v>
      </c>
      <c r="I22" s="13">
        <f>I18/I20*100</f>
        <v>84.176103209920868</v>
      </c>
      <c r="J22" s="86"/>
      <c r="K22" s="74"/>
      <c r="Q22" s="75"/>
      <c r="S22" s="120"/>
      <c r="T22" s="120"/>
      <c r="U22" s="120"/>
      <c r="V22" s="120"/>
      <c r="W22" s="120"/>
      <c r="X22" s="120"/>
      <c r="Y22" s="120"/>
      <c r="Z22" s="120"/>
      <c r="AA22" s="120"/>
      <c r="AB22" s="120"/>
      <c r="AC22" s="120"/>
    </row>
    <row r="23" spans="1:29" ht="15" customHeight="1" thickBot="1" x14ac:dyDescent="0.3">
      <c r="A23" s="284"/>
      <c r="B23" s="18" t="s">
        <v>7</v>
      </c>
      <c r="C23" s="54">
        <f>C18/E18*100</f>
        <v>9.1970121381886099</v>
      </c>
      <c r="D23" s="20">
        <f>D18/E18*100</f>
        <v>90.802987861811388</v>
      </c>
      <c r="E23" s="20">
        <f>SUM(C23:D23)</f>
        <v>100</v>
      </c>
      <c r="F23" s="21"/>
      <c r="G23" s="19">
        <f>G18/I18*100</f>
        <v>10.26539504555288</v>
      </c>
      <c r="H23" s="20">
        <f>H18/I18*100</f>
        <v>89.734604954447121</v>
      </c>
      <c r="I23" s="20">
        <f>SUM(G23:H23)</f>
        <v>100</v>
      </c>
      <c r="J23" s="87"/>
      <c r="K23" s="74"/>
      <c r="Q23" s="75"/>
      <c r="S23" s="120"/>
      <c r="T23" s="120"/>
      <c r="U23" s="120"/>
      <c r="V23" s="120"/>
      <c r="W23" s="120"/>
      <c r="X23" s="120"/>
      <c r="Y23" s="120"/>
      <c r="Z23" s="120"/>
      <c r="AA23" s="120"/>
      <c r="AB23" s="120"/>
      <c r="AC23" s="120"/>
    </row>
    <row r="24" spans="1:29" ht="15" customHeight="1" x14ac:dyDescent="0.25">
      <c r="A24" s="285" t="s">
        <v>13</v>
      </c>
      <c r="B24" s="33" t="s">
        <v>99</v>
      </c>
      <c r="C24" s="103">
        <v>6</v>
      </c>
      <c r="D24" s="37">
        <v>409</v>
      </c>
      <c r="E24" s="36">
        <f>SUM(C24:D24)</f>
        <v>415</v>
      </c>
      <c r="F24" s="38">
        <f>E24/E42*100</f>
        <v>0.33011438662360598</v>
      </c>
      <c r="G24" s="101">
        <v>13</v>
      </c>
      <c r="H24" s="37">
        <v>2402</v>
      </c>
      <c r="I24" s="37">
        <f>SUM(G24:H24)</f>
        <v>2415</v>
      </c>
      <c r="J24" s="88">
        <f>I24/I42*100</f>
        <v>0.24112601355297933</v>
      </c>
      <c r="K24" s="74"/>
      <c r="M24" s="110" t="str">
        <f>B6</f>
        <v>2022.</v>
      </c>
      <c r="N24" s="110" t="str">
        <f>B7</f>
        <v>2021.</v>
      </c>
      <c r="O24" s="110" t="str">
        <f>B8</f>
        <v>2019.</v>
      </c>
      <c r="Q24" s="75"/>
      <c r="S24" s="120"/>
      <c r="T24" s="120"/>
      <c r="U24" s="120"/>
      <c r="V24" s="120"/>
      <c r="W24" s="120"/>
      <c r="X24" s="120"/>
      <c r="Y24" s="120"/>
      <c r="Z24" s="120"/>
      <c r="AA24" s="120"/>
      <c r="AB24" s="120"/>
      <c r="AC24" s="120"/>
    </row>
    <row r="25" spans="1:29" ht="15" customHeight="1" x14ac:dyDescent="0.25">
      <c r="A25" s="285"/>
      <c r="B25" s="4" t="s">
        <v>9</v>
      </c>
      <c r="C25" s="104">
        <v>2</v>
      </c>
      <c r="D25" s="6">
        <v>456</v>
      </c>
      <c r="E25" s="6">
        <f>SUM(C25:D25)</f>
        <v>458</v>
      </c>
      <c r="F25" s="7">
        <f>E25/E43*100</f>
        <v>0.43365052312644981</v>
      </c>
      <c r="G25" s="102">
        <v>16</v>
      </c>
      <c r="H25" s="6">
        <v>2334</v>
      </c>
      <c r="I25" s="6">
        <f>SUM(G25:H25)</f>
        <v>2350</v>
      </c>
      <c r="J25" s="86">
        <f>I25/I43*100</f>
        <v>0.25931921533315899</v>
      </c>
      <c r="K25" s="74"/>
      <c r="L25" s="110" t="s">
        <v>13</v>
      </c>
      <c r="M25" s="110">
        <f>I24</f>
        <v>2415</v>
      </c>
      <c r="N25" s="110">
        <f>I25</f>
        <v>2350</v>
      </c>
      <c r="O25" s="110">
        <f>I26</f>
        <v>1765</v>
      </c>
      <c r="Q25" s="75"/>
      <c r="S25" s="120"/>
      <c r="T25" s="120"/>
      <c r="U25" s="120"/>
      <c r="V25" s="120"/>
      <c r="W25" s="120"/>
      <c r="X25" s="120"/>
      <c r="Y25" s="120"/>
      <c r="Z25" s="120"/>
      <c r="AA25" s="120"/>
      <c r="AB25" s="120"/>
      <c r="AC25" s="120"/>
    </row>
    <row r="26" spans="1:29" ht="15" customHeight="1" x14ac:dyDescent="0.25">
      <c r="A26" s="285"/>
      <c r="B26" s="4" t="s">
        <v>10</v>
      </c>
      <c r="C26" s="104">
        <v>8</v>
      </c>
      <c r="D26" s="6">
        <v>313</v>
      </c>
      <c r="E26" s="5">
        <f>SUM(C26:D26)</f>
        <v>321</v>
      </c>
      <c r="F26" s="7">
        <f>E26/E44*100</f>
        <v>0.24482884861797546</v>
      </c>
      <c r="G26" s="102">
        <v>26</v>
      </c>
      <c r="H26" s="6">
        <v>1739</v>
      </c>
      <c r="I26" s="5">
        <f>SUM(G26:H26)</f>
        <v>1765</v>
      </c>
      <c r="J26" s="86">
        <f>I26/I44*100</f>
        <v>0.13602254660409888</v>
      </c>
      <c r="K26" s="74"/>
      <c r="L26" s="110" t="s">
        <v>12</v>
      </c>
      <c r="M26" s="122">
        <f>I18</f>
        <v>65638</v>
      </c>
      <c r="N26" s="122">
        <f>I19</f>
        <v>57333</v>
      </c>
      <c r="O26" s="122">
        <f>I20</f>
        <v>77977</v>
      </c>
      <c r="Q26" s="75"/>
      <c r="S26" s="120"/>
      <c r="T26" s="120"/>
      <c r="U26" s="120"/>
      <c r="V26" s="120"/>
      <c r="W26" s="120"/>
      <c r="X26" s="120"/>
      <c r="Y26" s="120"/>
      <c r="Z26" s="120"/>
      <c r="AA26" s="120"/>
      <c r="AB26" s="120"/>
      <c r="AC26" s="120"/>
    </row>
    <row r="27" spans="1:29" ht="15" customHeight="1" x14ac:dyDescent="0.25">
      <c r="A27" s="285"/>
      <c r="B27" s="4" t="s">
        <v>100</v>
      </c>
      <c r="C27" s="12">
        <f>C24/C25*100</f>
        <v>300</v>
      </c>
      <c r="D27" s="13">
        <f>D24/D25*100</f>
        <v>89.692982456140342</v>
      </c>
      <c r="E27" s="13">
        <f>E24/E25*100</f>
        <v>90.611353711790386</v>
      </c>
      <c r="F27" s="7"/>
      <c r="G27" s="17">
        <f>G24/G25*100</f>
        <v>81.25</v>
      </c>
      <c r="H27" s="13">
        <f>H24/H25*100</f>
        <v>102.91345329905741</v>
      </c>
      <c r="I27" s="6">
        <f>I24/I25*100</f>
        <v>102.76595744680851</v>
      </c>
      <c r="J27" s="86"/>
      <c r="K27" s="74"/>
      <c r="L27" s="110" t="s">
        <v>11</v>
      </c>
      <c r="M27" s="122">
        <f>I12</f>
        <v>484125</v>
      </c>
      <c r="N27" s="122">
        <f>I13</f>
        <v>406541</v>
      </c>
      <c r="O27" s="122">
        <f>I14</f>
        <v>472188</v>
      </c>
      <c r="Q27" s="75"/>
      <c r="S27" s="120"/>
      <c r="T27" s="120"/>
      <c r="U27" s="120"/>
      <c r="V27" s="120"/>
      <c r="W27" s="120"/>
      <c r="X27" s="120"/>
      <c r="Y27" s="120"/>
      <c r="Z27" s="120"/>
      <c r="AA27" s="120"/>
      <c r="AB27" s="120"/>
      <c r="AC27" s="120"/>
    </row>
    <row r="28" spans="1:29" ht="15" customHeight="1" x14ac:dyDescent="0.25">
      <c r="A28" s="285"/>
      <c r="B28" s="4" t="s">
        <v>103</v>
      </c>
      <c r="C28" s="12">
        <f>C24/C26*100</f>
        <v>75</v>
      </c>
      <c r="D28" s="13">
        <f>D24/D26*100</f>
        <v>130.67092651757187</v>
      </c>
      <c r="E28" s="13">
        <f>E24/E26*100</f>
        <v>129.28348909657322</v>
      </c>
      <c r="F28" s="7"/>
      <c r="G28" s="17">
        <f>G24/G26*100</f>
        <v>50</v>
      </c>
      <c r="H28" s="13">
        <f>H24/H26*100</f>
        <v>138.12535940195514</v>
      </c>
      <c r="I28" s="13">
        <f>I24/I26*100</f>
        <v>136.82719546742211</v>
      </c>
      <c r="J28" s="86"/>
      <c r="K28" s="74"/>
      <c r="L28" s="110" t="s">
        <v>8</v>
      </c>
      <c r="M28" s="122">
        <f>I6</f>
        <v>131517</v>
      </c>
      <c r="N28" s="122">
        <f>I7</f>
        <v>105454</v>
      </c>
      <c r="O28" s="122">
        <f>I8</f>
        <v>143502</v>
      </c>
      <c r="Q28" s="75"/>
      <c r="S28" s="120"/>
      <c r="T28" s="120"/>
      <c r="U28" s="120"/>
      <c r="V28" s="120"/>
      <c r="W28" s="120"/>
      <c r="X28" s="120"/>
      <c r="Y28" s="120"/>
      <c r="Z28" s="120"/>
      <c r="AA28" s="120"/>
      <c r="AB28" s="120"/>
      <c r="AC28" s="120"/>
    </row>
    <row r="29" spans="1:29" ht="15" customHeight="1" thickBot="1" x14ac:dyDescent="0.3">
      <c r="A29" s="285"/>
      <c r="B29" s="11" t="s">
        <v>7</v>
      </c>
      <c r="C29" s="55">
        <f>C24/E24*100</f>
        <v>1.4457831325301205</v>
      </c>
      <c r="D29" s="15">
        <f>D24/E24*100</f>
        <v>98.554216867469876</v>
      </c>
      <c r="E29" s="15">
        <f>SUM(C29:D29)</f>
        <v>100</v>
      </c>
      <c r="F29" s="16"/>
      <c r="G29" s="14">
        <f>G24/I24*100</f>
        <v>0.5383022774327122</v>
      </c>
      <c r="H29" s="15">
        <f>H24/I24*100</f>
        <v>99.461697722567294</v>
      </c>
      <c r="I29" s="15">
        <f>SUM(G29:H29)</f>
        <v>100</v>
      </c>
      <c r="J29" s="89"/>
      <c r="K29" s="74"/>
      <c r="Q29" s="75"/>
      <c r="S29" s="120"/>
      <c r="T29" s="120"/>
      <c r="U29" s="120"/>
      <c r="V29" s="120"/>
      <c r="W29" s="120"/>
      <c r="X29" s="120"/>
      <c r="Y29" s="120"/>
      <c r="Z29" s="120"/>
      <c r="AA29" s="120"/>
      <c r="AB29" s="120"/>
      <c r="AC29" s="120"/>
    </row>
    <row r="30" spans="1:29" ht="15" customHeight="1" x14ac:dyDescent="0.25">
      <c r="A30" s="260" t="s">
        <v>14</v>
      </c>
      <c r="B30" s="39" t="s">
        <v>99</v>
      </c>
      <c r="C30" s="105">
        <f t="shared" ref="C30:J32" si="0">C6+C12+C18+C24</f>
        <v>11094</v>
      </c>
      <c r="D30" s="34">
        <f t="shared" si="0"/>
        <v>101412</v>
      </c>
      <c r="E30" s="34">
        <f t="shared" si="0"/>
        <v>112506</v>
      </c>
      <c r="F30" s="35">
        <f t="shared" si="0"/>
        <v>89.493612485482927</v>
      </c>
      <c r="G30" s="98">
        <f t="shared" si="0"/>
        <v>51678</v>
      </c>
      <c r="H30" s="34">
        <f t="shared" si="0"/>
        <v>632017</v>
      </c>
      <c r="I30" s="34">
        <f>I6+I12+I18+I24</f>
        <v>683695</v>
      </c>
      <c r="J30" s="85">
        <f t="shared" si="0"/>
        <v>68.263623120540046</v>
      </c>
      <c r="K30" s="74"/>
      <c r="Q30" s="75"/>
      <c r="S30" s="120"/>
      <c r="T30" s="120"/>
      <c r="U30" s="120"/>
      <c r="V30" s="120"/>
      <c r="W30" s="120"/>
      <c r="X30" s="120"/>
      <c r="Y30" s="120"/>
      <c r="Z30" s="120"/>
      <c r="AA30" s="120"/>
      <c r="AB30" s="120"/>
      <c r="AC30" s="120"/>
    </row>
    <row r="31" spans="1:29" ht="15" customHeight="1" x14ac:dyDescent="0.25">
      <c r="A31" s="261"/>
      <c r="B31" s="218" t="s">
        <v>9</v>
      </c>
      <c r="C31" s="106">
        <f t="shared" si="0"/>
        <v>13165</v>
      </c>
      <c r="D31" s="56">
        <f t="shared" si="0"/>
        <v>77804</v>
      </c>
      <c r="E31" s="56">
        <f t="shared" si="0"/>
        <v>90969</v>
      </c>
      <c r="F31" s="57">
        <f t="shared" si="0"/>
        <v>86.13265161198693</v>
      </c>
      <c r="G31" s="100">
        <f t="shared" si="0"/>
        <v>64876</v>
      </c>
      <c r="H31" s="56">
        <f t="shared" si="0"/>
        <v>506802</v>
      </c>
      <c r="I31" s="56">
        <f t="shared" si="0"/>
        <v>571678</v>
      </c>
      <c r="J31" s="90">
        <f t="shared" si="0"/>
        <v>63.083868248182831</v>
      </c>
      <c r="K31" s="82"/>
      <c r="L31" s="83"/>
      <c r="M31" s="83"/>
      <c r="N31" s="83"/>
      <c r="O31" s="83"/>
      <c r="P31" s="83"/>
      <c r="Q31" s="84"/>
      <c r="S31" s="120"/>
      <c r="T31" s="120"/>
      <c r="U31" s="120"/>
      <c r="V31" s="120"/>
      <c r="W31" s="120"/>
      <c r="X31" s="120"/>
      <c r="Y31" s="120"/>
      <c r="Z31" s="120"/>
      <c r="AA31" s="120"/>
      <c r="AB31" s="120"/>
      <c r="AC31" s="120"/>
    </row>
    <row r="32" spans="1:29" ht="15" customHeight="1" x14ac:dyDescent="0.25">
      <c r="A32" s="261"/>
      <c r="B32" s="218" t="s">
        <v>10</v>
      </c>
      <c r="C32" s="106">
        <f t="shared" si="0"/>
        <v>12443</v>
      </c>
      <c r="D32" s="56">
        <f t="shared" si="0"/>
        <v>104406</v>
      </c>
      <c r="E32" s="56">
        <f t="shared" si="0"/>
        <v>116849</v>
      </c>
      <c r="F32" s="57">
        <f t="shared" si="0"/>
        <v>89.121514430410642</v>
      </c>
      <c r="G32" s="100">
        <f t="shared" si="0"/>
        <v>62373</v>
      </c>
      <c r="H32" s="56">
        <f t="shared" si="0"/>
        <v>633059</v>
      </c>
      <c r="I32" s="56">
        <f t="shared" si="0"/>
        <v>695432</v>
      </c>
      <c r="J32" s="90">
        <f t="shared" si="0"/>
        <v>53.594578827185089</v>
      </c>
      <c r="K32" s="82"/>
      <c r="L32" s="83"/>
      <c r="M32" s="83"/>
      <c r="N32" s="83"/>
      <c r="O32" s="83"/>
      <c r="P32" s="83"/>
      <c r="Q32" s="84"/>
      <c r="S32" s="120"/>
      <c r="T32" s="120"/>
      <c r="U32" s="120"/>
      <c r="V32" s="120"/>
      <c r="W32" s="120"/>
      <c r="X32" s="120"/>
      <c r="Y32" s="120"/>
      <c r="Z32" s="120"/>
      <c r="AA32" s="120"/>
      <c r="AB32" s="120"/>
      <c r="AC32" s="120"/>
    </row>
    <row r="33" spans="1:17" ht="15" customHeight="1" thickBot="1" x14ac:dyDescent="0.3">
      <c r="A33" s="261"/>
      <c r="B33" s="218" t="s">
        <v>100</v>
      </c>
      <c r="C33" s="58">
        <f>C30/C31*100</f>
        <v>84.268894796809718</v>
      </c>
      <c r="D33" s="59">
        <f>D30/D31*100</f>
        <v>130.34291296077322</v>
      </c>
      <c r="E33" s="59">
        <f>E30/E31*100</f>
        <v>123.67509811034527</v>
      </c>
      <c r="F33" s="57"/>
      <c r="G33" s="60">
        <f>G30/G31*100</f>
        <v>79.656575621185027</v>
      </c>
      <c r="H33" s="59">
        <f>H30/H31*100</f>
        <v>124.70688750241712</v>
      </c>
      <c r="I33" s="59">
        <f>I30/I31*100</f>
        <v>119.59442203478181</v>
      </c>
      <c r="J33" s="90"/>
      <c r="K33" s="79"/>
      <c r="L33" s="80"/>
      <c r="M33" s="80"/>
      <c r="N33" s="80"/>
      <c r="O33" s="80"/>
      <c r="P33" s="80"/>
      <c r="Q33" s="81"/>
    </row>
    <row r="34" spans="1:17" ht="15" customHeight="1" x14ac:dyDescent="0.25">
      <c r="A34" s="261"/>
      <c r="B34" s="218" t="s">
        <v>103</v>
      </c>
      <c r="C34" s="58">
        <f>C30/C32*100</f>
        <v>89.158563047496585</v>
      </c>
      <c r="D34" s="59">
        <f>D30/D32*100</f>
        <v>97.13234871559105</v>
      </c>
      <c r="E34" s="59">
        <f>E30/E32*100</f>
        <v>96.283237340499269</v>
      </c>
      <c r="F34" s="57"/>
      <c r="G34" s="60">
        <f>G30/G32*100</f>
        <v>82.853157616276278</v>
      </c>
      <c r="H34" s="59">
        <f>H30/H32*100</f>
        <v>99.83540238745519</v>
      </c>
      <c r="I34" s="59">
        <f>I30/I32*100</f>
        <v>98.312272084114625</v>
      </c>
      <c r="J34" s="57"/>
      <c r="K34" s="252" t="s">
        <v>82</v>
      </c>
      <c r="L34" s="253"/>
      <c r="M34" s="253"/>
      <c r="N34" s="253"/>
      <c r="O34" s="253"/>
      <c r="P34" s="253"/>
      <c r="Q34" s="254"/>
    </row>
    <row r="35" spans="1:17" ht="15" customHeight="1" thickBot="1" x14ac:dyDescent="0.3">
      <c r="A35" s="262"/>
      <c r="B35" s="219" t="s">
        <v>7</v>
      </c>
      <c r="C35" s="65">
        <f>C30/E30*100</f>
        <v>9.8608074236040739</v>
      </c>
      <c r="D35" s="66">
        <f>D30/E30*100</f>
        <v>90.139192576395928</v>
      </c>
      <c r="E35" s="66">
        <f>SUM(C35:D35)</f>
        <v>100</v>
      </c>
      <c r="F35" s="67"/>
      <c r="G35" s="68">
        <f>G30/I30*100</f>
        <v>7.5586336012403192</v>
      </c>
      <c r="H35" s="66">
        <f>H30/I30*100</f>
        <v>92.441366398759683</v>
      </c>
      <c r="I35" s="66">
        <f>SUM(G35:H35)</f>
        <v>100</v>
      </c>
      <c r="J35" s="67"/>
      <c r="K35" s="255"/>
      <c r="L35" s="256"/>
      <c r="M35" s="256"/>
      <c r="N35" s="256"/>
      <c r="O35" s="256"/>
      <c r="P35" s="256"/>
      <c r="Q35" s="257"/>
    </row>
    <row r="36" spans="1:17" ht="15" customHeight="1" x14ac:dyDescent="0.25">
      <c r="A36" s="263" t="s">
        <v>15</v>
      </c>
      <c r="B36" s="33" t="s">
        <v>99</v>
      </c>
      <c r="C36" s="105">
        <v>3864</v>
      </c>
      <c r="D36" s="34">
        <v>9344</v>
      </c>
      <c r="E36" s="34">
        <f>SUM(C36:D36)</f>
        <v>13208</v>
      </c>
      <c r="F36" s="35">
        <f>E36/E42*100</f>
        <v>10.506387514517078</v>
      </c>
      <c r="G36" s="98">
        <v>145316</v>
      </c>
      <c r="H36" s="34">
        <v>172540</v>
      </c>
      <c r="I36" s="34">
        <f>G36+H36</f>
        <v>317856</v>
      </c>
      <c r="J36" s="35">
        <f>I36/I42*100</f>
        <v>31.736376879459961</v>
      </c>
      <c r="K36" s="74"/>
      <c r="Q36" s="75"/>
    </row>
    <row r="37" spans="1:17" ht="15" customHeight="1" x14ac:dyDescent="0.25">
      <c r="A37" s="264"/>
      <c r="B37" s="4" t="s">
        <v>9</v>
      </c>
      <c r="C37" s="107">
        <v>4010</v>
      </c>
      <c r="D37" s="27">
        <v>10636</v>
      </c>
      <c r="E37" s="187">
        <f>SUM(C37:D37)</f>
        <v>14646</v>
      </c>
      <c r="F37" s="28">
        <f>E37/E43*100</f>
        <v>13.867348388013067</v>
      </c>
      <c r="G37" s="99">
        <v>159127</v>
      </c>
      <c r="H37" s="27">
        <v>175414</v>
      </c>
      <c r="I37" s="27">
        <f>G37+H37</f>
        <v>334541</v>
      </c>
      <c r="J37" s="28">
        <f>I37/I43*100</f>
        <v>36.916131751817169</v>
      </c>
      <c r="K37" s="74"/>
      <c r="L37" s="110" t="s">
        <v>8</v>
      </c>
      <c r="M37" s="111">
        <f>J6</f>
        <v>13.131333302048523</v>
      </c>
      <c r="Q37" s="75"/>
    </row>
    <row r="38" spans="1:17" ht="15" customHeight="1" x14ac:dyDescent="0.25">
      <c r="A38" s="264"/>
      <c r="B38" s="4" t="s">
        <v>10</v>
      </c>
      <c r="C38" s="107">
        <v>5322</v>
      </c>
      <c r="D38" s="27">
        <v>8941</v>
      </c>
      <c r="E38" s="27">
        <f>SUM(C38:D38)</f>
        <v>14263</v>
      </c>
      <c r="F38" s="28">
        <f>E38/E44*100</f>
        <v>10.87848556958936</v>
      </c>
      <c r="G38" s="99">
        <v>280736</v>
      </c>
      <c r="H38" s="27">
        <v>321411</v>
      </c>
      <c r="I38" s="27">
        <f>G38+H38</f>
        <v>602147</v>
      </c>
      <c r="J38" s="28">
        <f>I38/I44*100</f>
        <v>46.405421172814911</v>
      </c>
      <c r="K38" s="74"/>
      <c r="L38" s="110" t="s">
        <v>11</v>
      </c>
      <c r="M38" s="111">
        <f>J12</f>
        <v>48.337528493306877</v>
      </c>
      <c r="Q38" s="75"/>
    </row>
    <row r="39" spans="1:17" ht="15" customHeight="1" x14ac:dyDescent="0.25">
      <c r="A39" s="264"/>
      <c r="B39" s="4" t="s">
        <v>100</v>
      </c>
      <c r="C39" s="29">
        <f>C36/C37*100</f>
        <v>96.359102244389021</v>
      </c>
      <c r="D39" s="30">
        <f>D36/D37*100</f>
        <v>87.852576156449786</v>
      </c>
      <c r="E39" s="30">
        <f>E36/E37*100</f>
        <v>90.18161955482725</v>
      </c>
      <c r="F39" s="28"/>
      <c r="G39" s="31">
        <f>G36/G37*100</f>
        <v>91.320768945559209</v>
      </c>
      <c r="H39" s="30">
        <f>H36/H37*100</f>
        <v>98.361590294959356</v>
      </c>
      <c r="I39" s="30">
        <f>I36/I37*100</f>
        <v>95.012569460843366</v>
      </c>
      <c r="J39" s="28"/>
      <c r="K39" s="74"/>
      <c r="L39" s="110" t="s">
        <v>12</v>
      </c>
      <c r="M39" s="111">
        <f>J18</f>
        <v>6.553635311631659</v>
      </c>
      <c r="Q39" s="75"/>
    </row>
    <row r="40" spans="1:17" ht="15" customHeight="1" x14ac:dyDescent="0.25">
      <c r="A40" s="264"/>
      <c r="B40" s="4" t="s">
        <v>103</v>
      </c>
      <c r="C40" s="29">
        <f>C36/C38*100</f>
        <v>72.604284103720403</v>
      </c>
      <c r="D40" s="30">
        <f>D36/D38*100</f>
        <v>104.50732580248294</v>
      </c>
      <c r="E40" s="30">
        <f>E36/E38*100</f>
        <v>92.603239150248896</v>
      </c>
      <c r="F40" s="28"/>
      <c r="G40" s="31">
        <f>G36/G38*100</f>
        <v>51.762509973783196</v>
      </c>
      <c r="H40" s="30">
        <f>H36/H38*100</f>
        <v>53.682045729610991</v>
      </c>
      <c r="I40" s="30">
        <f>I36/I38*100</f>
        <v>52.787110124271983</v>
      </c>
      <c r="J40" s="28"/>
      <c r="K40" s="74"/>
      <c r="L40" s="110" t="s">
        <v>13</v>
      </c>
      <c r="M40" s="111">
        <f>J24</f>
        <v>0.24112601355297933</v>
      </c>
      <c r="Q40" s="75"/>
    </row>
    <row r="41" spans="1:17" ht="15" customHeight="1" thickBot="1" x14ac:dyDescent="0.3">
      <c r="A41" s="265"/>
      <c r="B41" s="220" t="s">
        <v>7</v>
      </c>
      <c r="C41" s="62">
        <f>C36/E36*100</f>
        <v>29.254996971532403</v>
      </c>
      <c r="D41" s="63">
        <f>D36/E36*100</f>
        <v>70.745003028467593</v>
      </c>
      <c r="E41" s="63">
        <f>SUM(C41:D41)</f>
        <v>100</v>
      </c>
      <c r="F41" s="32"/>
      <c r="G41" s="64">
        <f>G36/I36*100</f>
        <v>45.71755763616229</v>
      </c>
      <c r="H41" s="63">
        <f>H36/I36*100</f>
        <v>54.28244236383771</v>
      </c>
      <c r="I41" s="63">
        <f>SUM(G41:H41)</f>
        <v>100</v>
      </c>
      <c r="J41" s="32"/>
      <c r="K41" s="74"/>
      <c r="L41" s="110" t="s">
        <v>83</v>
      </c>
      <c r="M41" s="111">
        <f>J36</f>
        <v>31.736376879459961</v>
      </c>
      <c r="Q41" s="75"/>
    </row>
    <row r="42" spans="1:17" ht="15" customHeight="1" x14ac:dyDescent="0.25">
      <c r="A42" s="276" t="s">
        <v>80</v>
      </c>
      <c r="B42" s="61" t="s">
        <v>99</v>
      </c>
      <c r="C42" s="108">
        <f t="shared" ref="C42:D44" si="1">C30+C36</f>
        <v>14958</v>
      </c>
      <c r="D42" s="69">
        <f t="shared" si="1"/>
        <v>110756</v>
      </c>
      <c r="E42" s="69">
        <f>SUM(C42:D42)</f>
        <v>125714</v>
      </c>
      <c r="F42" s="70">
        <f>F6+F12+F18+F24+F36</f>
        <v>100</v>
      </c>
      <c r="G42" s="96">
        <f>G30+G36</f>
        <v>196994</v>
      </c>
      <c r="H42" s="69">
        <f t="shared" ref="G42:H44" si="2">H30+H36</f>
        <v>804557</v>
      </c>
      <c r="I42" s="69">
        <f>SUM(G42:H42)</f>
        <v>1001551</v>
      </c>
      <c r="J42" s="70">
        <f>J6+J12+J18+J24+J36</f>
        <v>100</v>
      </c>
      <c r="K42" s="74"/>
      <c r="Q42" s="75"/>
    </row>
    <row r="43" spans="1:17" ht="15" customHeight="1" x14ac:dyDescent="0.25">
      <c r="A43" s="276"/>
      <c r="B43" s="40" t="s">
        <v>9</v>
      </c>
      <c r="C43" s="109">
        <f t="shared" si="1"/>
        <v>17175</v>
      </c>
      <c r="D43" s="41">
        <f t="shared" si="1"/>
        <v>88440</v>
      </c>
      <c r="E43" s="41">
        <f>SUM(C43:D43)</f>
        <v>105615</v>
      </c>
      <c r="F43" s="42">
        <f>F31+F37</f>
        <v>100</v>
      </c>
      <c r="G43" s="97">
        <f t="shared" si="2"/>
        <v>224003</v>
      </c>
      <c r="H43" s="41">
        <f t="shared" si="2"/>
        <v>682216</v>
      </c>
      <c r="I43" s="41">
        <f>SUM(G43:H43)</f>
        <v>906219</v>
      </c>
      <c r="J43" s="42">
        <f>J7+J13+J19+J25+J37</f>
        <v>100</v>
      </c>
      <c r="K43" s="74"/>
      <c r="Q43" s="75"/>
    </row>
    <row r="44" spans="1:17" ht="15" customHeight="1" x14ac:dyDescent="0.25">
      <c r="A44" s="276"/>
      <c r="B44" s="40" t="s">
        <v>10</v>
      </c>
      <c r="C44" s="109">
        <f t="shared" si="1"/>
        <v>17765</v>
      </c>
      <c r="D44" s="41">
        <f t="shared" si="1"/>
        <v>113347</v>
      </c>
      <c r="E44" s="41">
        <f>SUM(C44:D44)</f>
        <v>131112</v>
      </c>
      <c r="F44" s="42">
        <f>F32+F38</f>
        <v>100</v>
      </c>
      <c r="G44" s="97">
        <f t="shared" si="2"/>
        <v>343109</v>
      </c>
      <c r="H44" s="41">
        <f t="shared" si="2"/>
        <v>954470</v>
      </c>
      <c r="I44" s="224">
        <f>SUM(G44:H44)</f>
        <v>1297579</v>
      </c>
      <c r="J44" s="42">
        <f>J32+J38</f>
        <v>100</v>
      </c>
      <c r="K44" s="74"/>
      <c r="Q44" s="75"/>
    </row>
    <row r="45" spans="1:17" ht="15" customHeight="1" x14ac:dyDescent="0.25">
      <c r="A45" s="276"/>
      <c r="B45" s="40" t="s">
        <v>100</v>
      </c>
      <c r="C45" s="43">
        <f>C42/C43*100</f>
        <v>87.091703056768552</v>
      </c>
      <c r="D45" s="44">
        <f>D42/D43*100</f>
        <v>125.23292627770239</v>
      </c>
      <c r="E45" s="44">
        <f>E42/E43*100</f>
        <v>119.03044075178715</v>
      </c>
      <c r="F45" s="42"/>
      <c r="G45" s="45">
        <f>G42/G43*100</f>
        <v>87.942572197693778</v>
      </c>
      <c r="H45" s="44">
        <f>H42/H43*100</f>
        <v>117.93288342694983</v>
      </c>
      <c r="I45" s="44">
        <f>I42/I43*100</f>
        <v>110.51975295154924</v>
      </c>
      <c r="J45" s="42"/>
      <c r="K45" s="74"/>
      <c r="Q45" s="75"/>
    </row>
    <row r="46" spans="1:17" ht="15" customHeight="1" x14ac:dyDescent="0.25">
      <c r="A46" s="276"/>
      <c r="B46" s="40" t="s">
        <v>103</v>
      </c>
      <c r="C46" s="43">
        <f>C42/C44*100</f>
        <v>84.199268224036032</v>
      </c>
      <c r="D46" s="44">
        <f>D42/D44*100</f>
        <v>97.71409918215744</v>
      </c>
      <c r="E46" s="44">
        <f>E42/E44*100</f>
        <v>95.882909268411737</v>
      </c>
      <c r="F46" s="42"/>
      <c r="G46" s="45">
        <f>G42/G44*100</f>
        <v>57.414407666368419</v>
      </c>
      <c r="H46" s="44">
        <f>H42/H44*100</f>
        <v>84.293587016878476</v>
      </c>
      <c r="I46" s="44">
        <f>I42/I44*100</f>
        <v>77.186128937043534</v>
      </c>
      <c r="J46" s="42"/>
      <c r="K46" s="74"/>
      <c r="Q46" s="75"/>
    </row>
    <row r="47" spans="1:17" ht="15" customHeight="1" thickBot="1" x14ac:dyDescent="0.3">
      <c r="A47" s="277"/>
      <c r="B47" s="46" t="s">
        <v>7</v>
      </c>
      <c r="C47" s="47">
        <f>C42/E42*100</f>
        <v>11.898436132809392</v>
      </c>
      <c r="D47" s="48">
        <f>D42/E42*100</f>
        <v>88.101563867190606</v>
      </c>
      <c r="E47" s="48">
        <f>SUM(C47:D47)</f>
        <v>100</v>
      </c>
      <c r="F47" s="49"/>
      <c r="G47" s="50">
        <f>G42/I42*100</f>
        <v>19.668893546109985</v>
      </c>
      <c r="H47" s="48">
        <f>H42/I42*100</f>
        <v>80.331106453890015</v>
      </c>
      <c r="I47" s="48">
        <f>SUM(G47:H47)</f>
        <v>100</v>
      </c>
      <c r="J47" s="49"/>
      <c r="K47" s="76"/>
      <c r="L47" s="77"/>
      <c r="M47" s="77"/>
      <c r="N47" s="77"/>
      <c r="O47" s="77"/>
      <c r="P47" s="77"/>
      <c r="Q47" s="78"/>
    </row>
    <row r="48" spans="1:17" ht="15" customHeight="1" x14ac:dyDescent="0.25">
      <c r="A48" s="112"/>
      <c r="B48" s="113"/>
      <c r="C48" s="113"/>
      <c r="D48" s="113"/>
      <c r="E48" s="113"/>
      <c r="F48" s="113"/>
      <c r="G48" s="113"/>
      <c r="H48" s="113"/>
    </row>
    <row r="49" spans="1:17" ht="15" customHeight="1" x14ac:dyDescent="0.25">
      <c r="A49" s="114"/>
      <c r="B49" s="115"/>
      <c r="C49" s="115"/>
      <c r="D49" s="115"/>
      <c r="E49" s="115"/>
      <c r="F49" s="115"/>
      <c r="G49" s="115"/>
      <c r="H49" s="115"/>
      <c r="I49" s="115"/>
      <c r="J49" s="115"/>
      <c r="K49" s="115"/>
      <c r="L49" s="115"/>
      <c r="M49" s="115"/>
      <c r="N49" s="115"/>
      <c r="O49" s="115"/>
      <c r="P49" s="115"/>
      <c r="Q49" s="115"/>
    </row>
    <row r="50" spans="1:17" ht="15" customHeight="1" x14ac:dyDescent="0.25">
      <c r="A50" s="114"/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5"/>
      <c r="P50" s="115"/>
      <c r="Q50" s="115"/>
    </row>
    <row r="51" spans="1:17" ht="15" customHeight="1" x14ac:dyDescent="0.25">
      <c r="A51" s="114"/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5"/>
      <c r="P51" s="115"/>
      <c r="Q51" s="115"/>
    </row>
    <row r="52" spans="1:17" ht="15" customHeight="1" x14ac:dyDescent="0.25">
      <c r="A52" s="114"/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115"/>
      <c r="N52" s="115"/>
      <c r="O52" s="115"/>
      <c r="P52" s="115"/>
      <c r="Q52" s="115"/>
    </row>
    <row r="53" spans="1:17" ht="15" customHeight="1" x14ac:dyDescent="0.25">
      <c r="A53" s="114"/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115"/>
      <c r="N53" s="115"/>
      <c r="O53" s="115"/>
      <c r="P53" s="115"/>
      <c r="Q53" s="115"/>
    </row>
    <row r="54" spans="1:17" ht="15" customHeight="1" x14ac:dyDescent="0.25">
      <c r="A54" s="114"/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115"/>
      <c r="N54" s="115"/>
      <c r="O54" s="115"/>
      <c r="P54" s="115"/>
      <c r="Q54" s="115"/>
    </row>
    <row r="55" spans="1:17" ht="15" customHeight="1" x14ac:dyDescent="0.25">
      <c r="A55" s="114"/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115"/>
      <c r="N55" s="115"/>
      <c r="O55" s="115"/>
      <c r="P55" s="115"/>
      <c r="Q55" s="115"/>
    </row>
    <row r="56" spans="1:17" ht="15" customHeight="1" x14ac:dyDescent="0.25">
      <c r="A56" s="114"/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115"/>
      <c r="N56" s="115"/>
      <c r="O56" s="115"/>
      <c r="P56" s="115"/>
      <c r="Q56" s="115"/>
    </row>
    <row r="57" spans="1:17" ht="15" customHeight="1" x14ac:dyDescent="0.25">
      <c r="A57" s="114"/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115"/>
      <c r="N57" s="115"/>
      <c r="O57" s="115"/>
      <c r="P57" s="115"/>
      <c r="Q57" s="115"/>
    </row>
    <row r="58" spans="1:17" ht="15" customHeight="1" x14ac:dyDescent="0.25">
      <c r="A58" s="114"/>
      <c r="B58" s="115"/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  <c r="Q58" s="115"/>
    </row>
    <row r="59" spans="1:17" ht="15" customHeight="1" x14ac:dyDescent="0.25">
      <c r="A59" s="114"/>
      <c r="B59" s="115"/>
      <c r="C59" s="115"/>
      <c r="D59" s="115"/>
      <c r="E59" s="115"/>
      <c r="F59" s="115"/>
      <c r="G59" s="115"/>
      <c r="H59" s="115"/>
      <c r="I59" s="115"/>
      <c r="J59" s="115"/>
      <c r="K59" s="115"/>
      <c r="L59" s="115"/>
      <c r="M59" s="115"/>
      <c r="N59" s="115"/>
      <c r="O59" s="115"/>
      <c r="P59" s="115"/>
      <c r="Q59" s="115"/>
    </row>
    <row r="60" spans="1:17" ht="15" customHeight="1" x14ac:dyDescent="0.25">
      <c r="A60" s="114"/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  <c r="M60" s="115"/>
      <c r="N60" s="115"/>
      <c r="O60" s="115"/>
      <c r="P60" s="115"/>
      <c r="Q60" s="115"/>
    </row>
    <row r="61" spans="1:17" ht="15" customHeight="1" x14ac:dyDescent="0.25">
      <c r="A61" s="114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  <c r="M61" s="115"/>
      <c r="N61" s="115"/>
      <c r="O61" s="115"/>
      <c r="P61" s="115"/>
      <c r="Q61" s="115"/>
    </row>
    <row r="62" spans="1:17" ht="15" customHeight="1" x14ac:dyDescent="0.25">
      <c r="A62" s="114"/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  <c r="M62" s="115"/>
      <c r="N62" s="115"/>
      <c r="O62" s="115"/>
      <c r="P62" s="115"/>
      <c r="Q62" s="115"/>
    </row>
    <row r="63" spans="1:17" ht="15" customHeight="1" x14ac:dyDescent="0.25">
      <c r="A63" s="114"/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  <c r="M63" s="115"/>
      <c r="N63" s="115"/>
      <c r="O63" s="115"/>
      <c r="P63" s="115"/>
      <c r="Q63" s="115"/>
    </row>
    <row r="64" spans="1:17" ht="15" customHeight="1" x14ac:dyDescent="0.25">
      <c r="A64" s="114"/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  <c r="M64" s="115"/>
      <c r="N64" s="115"/>
      <c r="O64" s="115"/>
      <c r="P64" s="115"/>
      <c r="Q64" s="115"/>
    </row>
    <row r="65" spans="1:17" ht="15" customHeight="1" x14ac:dyDescent="0.25">
      <c r="A65" s="114"/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  <c r="M65" s="115"/>
      <c r="N65" s="115"/>
      <c r="O65" s="115"/>
      <c r="P65" s="115"/>
      <c r="Q65" s="115"/>
    </row>
    <row r="66" spans="1:17" ht="15" customHeight="1" x14ac:dyDescent="0.25">
      <c r="A66" s="114"/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  <c r="M66" s="115"/>
      <c r="N66" s="115"/>
      <c r="O66" s="115"/>
      <c r="P66" s="115"/>
      <c r="Q66" s="115"/>
    </row>
    <row r="67" spans="1:17" ht="15" customHeight="1" x14ac:dyDescent="0.25">
      <c r="A67" s="114"/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5"/>
      <c r="P67" s="115"/>
      <c r="Q67" s="115"/>
    </row>
    <row r="68" spans="1:17" ht="15" customHeight="1" x14ac:dyDescent="0.25">
      <c r="A68" s="114"/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  <c r="M68" s="115"/>
      <c r="N68" s="115"/>
      <c r="O68" s="115"/>
      <c r="P68" s="115"/>
      <c r="Q68" s="115"/>
    </row>
    <row r="69" spans="1:17" ht="15" customHeight="1" x14ac:dyDescent="0.25">
      <c r="A69" s="114"/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  <c r="M69" s="115"/>
      <c r="N69" s="115"/>
      <c r="O69" s="115"/>
      <c r="P69" s="115"/>
      <c r="Q69" s="115"/>
    </row>
    <row r="70" spans="1:17" ht="15" customHeight="1" x14ac:dyDescent="0.25">
      <c r="A70" s="114"/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  <c r="M70" s="115"/>
      <c r="N70" s="115"/>
      <c r="O70" s="115"/>
      <c r="P70" s="115"/>
      <c r="Q70" s="115"/>
    </row>
    <row r="71" spans="1:17" ht="15" customHeight="1" x14ac:dyDescent="0.25">
      <c r="A71" s="114"/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  <c r="M71" s="115"/>
      <c r="N71" s="115"/>
      <c r="O71" s="115"/>
      <c r="P71" s="115"/>
      <c r="Q71" s="115"/>
    </row>
    <row r="72" spans="1:17" ht="15" customHeight="1" x14ac:dyDescent="0.25">
      <c r="A72" s="114"/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  <c r="M72" s="115"/>
      <c r="N72" s="115"/>
      <c r="O72" s="115"/>
      <c r="P72" s="115"/>
      <c r="Q72" s="115"/>
    </row>
  </sheetData>
  <mergeCells count="13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  <mergeCell ref="A4:B5"/>
    <mergeCell ref="C4:F4"/>
    <mergeCell ref="G4:J4"/>
  </mergeCells>
  <phoneticPr fontId="44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97"/>
  <sheetViews>
    <sheetView zoomScale="90" zoomScaleNormal="90" zoomScaleSheetLayoutView="80" zoomScalePageLayoutView="60" workbookViewId="0">
      <selection activeCell="F89" sqref="F89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86" t="s">
        <v>107</v>
      </c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6"/>
      <c r="M1" s="286"/>
      <c r="N1" s="286"/>
      <c r="O1" s="286"/>
      <c r="P1" s="286"/>
      <c r="Q1" s="135"/>
      <c r="R1" s="135"/>
      <c r="S1" s="135"/>
      <c r="T1" s="135"/>
      <c r="U1" s="135"/>
      <c r="V1" s="135"/>
      <c r="W1" s="135"/>
      <c r="X1" s="135"/>
      <c r="Y1" s="135"/>
      <c r="Z1" s="135"/>
      <c r="AA1" s="135"/>
      <c r="AB1" s="135"/>
      <c r="AC1" s="135"/>
      <c r="AD1" s="135"/>
      <c r="AE1" s="135"/>
      <c r="AF1" s="135"/>
      <c r="AG1" s="135"/>
      <c r="AH1" s="135"/>
      <c r="AI1" s="135"/>
      <c r="AJ1" s="135"/>
      <c r="AK1" s="135"/>
      <c r="AL1" s="135"/>
      <c r="AM1" s="135"/>
      <c r="AN1" s="135"/>
      <c r="AO1" s="135"/>
      <c r="AP1" s="135"/>
      <c r="AQ1" s="135"/>
      <c r="AR1" s="135"/>
    </row>
    <row r="2" spans="1:44" ht="9.9499999999999993" customHeight="1" x14ac:dyDescent="0.25">
      <c r="A2" s="286"/>
      <c r="B2" s="286"/>
      <c r="C2" s="286"/>
      <c r="D2" s="286"/>
      <c r="E2" s="286"/>
      <c r="F2" s="286"/>
      <c r="G2" s="286"/>
      <c r="H2" s="286"/>
      <c r="I2" s="286"/>
      <c r="J2" s="286"/>
      <c r="K2" s="286"/>
      <c r="L2" s="286"/>
      <c r="M2" s="286"/>
      <c r="N2" s="286"/>
      <c r="O2" s="286"/>
      <c r="P2" s="286"/>
      <c r="Q2" s="135"/>
      <c r="R2" s="135"/>
      <c r="S2" s="135"/>
      <c r="T2" s="135"/>
      <c r="U2" s="135"/>
      <c r="V2" s="135"/>
      <c r="W2" s="135"/>
      <c r="X2" s="135"/>
      <c r="Y2" s="135"/>
      <c r="Z2" s="135"/>
      <c r="AA2" s="135"/>
      <c r="AB2" s="135"/>
      <c r="AC2" s="135"/>
      <c r="AD2" s="135"/>
      <c r="AE2" s="135"/>
      <c r="AF2" s="135"/>
      <c r="AG2" s="135"/>
      <c r="AH2" s="135"/>
      <c r="AI2" s="135"/>
      <c r="AJ2" s="135"/>
      <c r="AK2" s="135"/>
      <c r="AL2" s="135"/>
      <c r="AM2" s="135"/>
      <c r="AN2" s="135"/>
      <c r="AO2" s="135"/>
      <c r="AP2" s="135"/>
      <c r="AQ2" s="135"/>
      <c r="AR2" s="135"/>
    </row>
    <row r="3" spans="1:44" ht="9.9499999999999993" customHeight="1" thickBot="1" x14ac:dyDescent="0.3">
      <c r="A3" s="287"/>
      <c r="B3" s="287"/>
      <c r="C3" s="287"/>
      <c r="D3" s="287"/>
      <c r="E3" s="287"/>
      <c r="F3" s="287"/>
      <c r="G3" s="287"/>
      <c r="H3" s="287"/>
      <c r="I3" s="287"/>
      <c r="J3" s="287"/>
      <c r="K3" s="287"/>
      <c r="L3" s="287"/>
      <c r="M3" s="287"/>
      <c r="N3" s="287"/>
      <c r="O3" s="287"/>
      <c r="P3" s="287"/>
      <c r="Q3" s="135"/>
      <c r="R3" s="135"/>
      <c r="S3" s="135"/>
      <c r="T3" s="135"/>
      <c r="U3" s="135"/>
      <c r="V3" s="135"/>
      <c r="W3" s="135"/>
      <c r="X3" s="135"/>
      <c r="Y3" s="135"/>
      <c r="Z3" s="135"/>
      <c r="AA3" s="135"/>
      <c r="AB3" s="135"/>
      <c r="AC3" s="135"/>
      <c r="AD3" s="135"/>
      <c r="AE3" s="135"/>
      <c r="AF3" s="135"/>
      <c r="AG3" s="135"/>
      <c r="AH3" s="135"/>
      <c r="AI3" s="135"/>
      <c r="AJ3" s="135"/>
      <c r="AK3" s="135"/>
      <c r="AL3" s="135"/>
      <c r="AM3" s="135"/>
      <c r="AN3" s="135"/>
      <c r="AO3" s="135"/>
      <c r="AP3" s="135"/>
      <c r="AQ3" s="135"/>
      <c r="AR3" s="135"/>
    </row>
    <row r="4" spans="1:44" x14ac:dyDescent="0.25">
      <c r="A4" s="295" t="s">
        <v>101</v>
      </c>
      <c r="B4" s="288" t="s">
        <v>99</v>
      </c>
      <c r="C4" s="288"/>
      <c r="D4" s="288"/>
      <c r="E4" s="289" t="s">
        <v>9</v>
      </c>
      <c r="F4" s="288"/>
      <c r="G4" s="290"/>
      <c r="H4" s="288" t="s">
        <v>10</v>
      </c>
      <c r="I4" s="288"/>
      <c r="J4" s="288"/>
      <c r="K4" s="291" t="s">
        <v>100</v>
      </c>
      <c r="L4" s="292"/>
      <c r="M4" s="288" t="s">
        <v>103</v>
      </c>
      <c r="N4" s="288"/>
      <c r="O4" s="293" t="s">
        <v>104</v>
      </c>
      <c r="P4" s="294"/>
      <c r="Q4" s="129"/>
      <c r="R4" s="129"/>
      <c r="S4" s="129"/>
      <c r="T4" s="129"/>
      <c r="U4" s="129"/>
      <c r="V4" s="129"/>
      <c r="W4" s="136"/>
      <c r="X4" s="135"/>
      <c r="Y4" s="135"/>
      <c r="Z4" s="135"/>
      <c r="AA4" s="135"/>
      <c r="AB4" s="135"/>
      <c r="AC4" s="135"/>
      <c r="AD4" s="135"/>
      <c r="AE4" s="135"/>
      <c r="AF4" s="135"/>
      <c r="AG4" s="135"/>
      <c r="AH4" s="135"/>
      <c r="AI4" s="135"/>
      <c r="AJ4" s="135"/>
      <c r="AK4" s="135"/>
      <c r="AL4" s="135"/>
      <c r="AM4" s="135"/>
      <c r="AN4" s="135"/>
      <c r="AO4" s="135"/>
      <c r="AP4" s="135"/>
      <c r="AQ4" s="135"/>
      <c r="AR4" s="135"/>
    </row>
    <row r="5" spans="1:44" ht="30.75" thickBot="1" x14ac:dyDescent="0.3">
      <c r="A5" s="296"/>
      <c r="B5" s="22" t="s">
        <v>16</v>
      </c>
      <c r="C5" s="23" t="s">
        <v>17</v>
      </c>
      <c r="D5" s="155" t="s">
        <v>18</v>
      </c>
      <c r="E5" s="24" t="s">
        <v>16</v>
      </c>
      <c r="F5" s="23" t="s">
        <v>17</v>
      </c>
      <c r="G5" s="25" t="s">
        <v>18</v>
      </c>
      <c r="H5" s="22" t="s">
        <v>16</v>
      </c>
      <c r="I5" s="23" t="s">
        <v>17</v>
      </c>
      <c r="J5" s="155" t="s">
        <v>18</v>
      </c>
      <c r="K5" s="24" t="s">
        <v>16</v>
      </c>
      <c r="L5" s="26" t="s">
        <v>17</v>
      </c>
      <c r="M5" s="22" t="s">
        <v>16</v>
      </c>
      <c r="N5" s="149" t="s">
        <v>17</v>
      </c>
      <c r="O5" s="24" t="s">
        <v>16</v>
      </c>
      <c r="P5" s="26" t="s">
        <v>17</v>
      </c>
      <c r="Q5" t="str">
        <f t="shared" ref="Q5:Q14" si="0">A6</f>
        <v>Njemačka</v>
      </c>
      <c r="R5" s="130">
        <f>D6</f>
        <v>33.63575863506388</v>
      </c>
      <c r="W5" s="131"/>
      <c r="X5" s="135"/>
      <c r="Y5" s="135"/>
      <c r="Z5" s="135"/>
      <c r="AA5" s="135"/>
      <c r="AB5" s="135"/>
      <c r="AC5" s="135"/>
      <c r="AD5" s="135"/>
      <c r="AE5" s="135"/>
      <c r="AF5" s="135"/>
      <c r="AG5" s="135"/>
      <c r="AH5" s="135"/>
      <c r="AI5" s="135"/>
      <c r="AJ5" s="135"/>
      <c r="AK5" s="135"/>
      <c r="AL5" s="135"/>
      <c r="AM5" s="135"/>
      <c r="AN5" s="135"/>
      <c r="AO5" s="135"/>
      <c r="AP5" s="135"/>
      <c r="AQ5" s="135"/>
      <c r="AR5" s="135"/>
    </row>
    <row r="6" spans="1:44" x14ac:dyDescent="0.25">
      <c r="A6" s="209" t="s">
        <v>23</v>
      </c>
      <c r="B6" s="151">
        <v>29207</v>
      </c>
      <c r="C6" s="152">
        <v>229966</v>
      </c>
      <c r="D6" s="156">
        <f t="shared" ref="D6:D37" si="1">IF($C$83&lt;&gt;0,C6/$C$83*100,0)</f>
        <v>33.63575863506388</v>
      </c>
      <c r="E6" s="153">
        <v>26385</v>
      </c>
      <c r="F6" s="152">
        <v>206151</v>
      </c>
      <c r="G6" s="154">
        <f t="shared" ref="G6:G37" si="2">IF($F$83&lt;&gt;0,F6/$F$83*100,0)</f>
        <v>36.060684511210859</v>
      </c>
      <c r="H6" s="151">
        <v>26567</v>
      </c>
      <c r="I6" s="152">
        <v>202658</v>
      </c>
      <c r="J6" s="156">
        <f t="shared" ref="J6:J37" si="3">IF($I$83&lt;&gt;0,I6/$I$83*100,0)</f>
        <v>29.141310724844416</v>
      </c>
      <c r="K6" s="161">
        <f t="shared" ref="K6:K37" si="4">IF(OR(B6&lt;&gt;0)*(E6&lt;&gt;0),B6/E6*100," ")</f>
        <v>110.69547091150275</v>
      </c>
      <c r="L6" s="162">
        <f t="shared" ref="L6:L37" si="5">IF(OR(C6&lt;&gt;0)*(F6&lt;&gt;0),C6/F6*100," ")</f>
        <v>111.55221172829626</v>
      </c>
      <c r="M6" s="221">
        <f>IF(OR(B6&lt;&gt;0)*(H6&lt;&gt;0),B6/H6*100," ")</f>
        <v>109.9371400609779</v>
      </c>
      <c r="N6" s="222">
        <f>IF(OR(C6&lt;&gt;0)*(I6&lt;&gt;0),C6/I6*100," ")</f>
        <v>113.47491833532355</v>
      </c>
      <c r="O6" s="160">
        <f>IF(OR(E6&lt;&gt;0)*(H6&lt;&gt;0),E6/H6*100," ")</f>
        <v>99.314939586705307</v>
      </c>
      <c r="P6" s="162">
        <f>IF(OR(F6&lt;&gt;0)*(I6&lt;&gt;0),F6/I6*100," ")</f>
        <v>101.72359344314066</v>
      </c>
      <c r="Q6" t="str">
        <f t="shared" si="0"/>
        <v>Austrija</v>
      </c>
      <c r="R6" s="130">
        <f t="shared" ref="R6:R14" si="6">D7</f>
        <v>12.566860954080402</v>
      </c>
      <c r="W6" s="131"/>
      <c r="X6" s="135"/>
      <c r="Y6" s="135"/>
      <c r="Z6" s="135"/>
      <c r="AA6" s="135"/>
      <c r="AB6" s="135"/>
      <c r="AC6" s="135"/>
      <c r="AD6" s="135"/>
      <c r="AE6" s="135"/>
      <c r="AF6" s="135"/>
      <c r="AG6" s="135"/>
      <c r="AH6" s="135"/>
      <c r="AI6" s="135"/>
      <c r="AJ6" s="135"/>
      <c r="AK6" s="135"/>
      <c r="AL6" s="135"/>
      <c r="AM6" s="135"/>
      <c r="AN6" s="135"/>
      <c r="AO6" s="135"/>
      <c r="AP6" s="135"/>
      <c r="AQ6" s="135"/>
      <c r="AR6" s="135"/>
    </row>
    <row r="7" spans="1:44" x14ac:dyDescent="0.25">
      <c r="A7" s="207" t="s">
        <v>29</v>
      </c>
      <c r="B7" s="137">
        <v>16388</v>
      </c>
      <c r="C7" s="138">
        <v>85919</v>
      </c>
      <c r="D7" s="157">
        <f t="shared" si="1"/>
        <v>12.566860954080402</v>
      </c>
      <c r="E7" s="141">
        <v>11904</v>
      </c>
      <c r="F7" s="138">
        <v>64288</v>
      </c>
      <c r="G7" s="51">
        <f t="shared" si="2"/>
        <v>11.245491343028768</v>
      </c>
      <c r="H7" s="137">
        <v>15787</v>
      </c>
      <c r="I7" s="138">
        <v>81323</v>
      </c>
      <c r="J7" s="156">
        <f t="shared" si="3"/>
        <v>11.693882363768132</v>
      </c>
      <c r="K7" s="161">
        <f t="shared" si="4"/>
        <v>137.66801075268816</v>
      </c>
      <c r="L7" s="162">
        <f t="shared" si="5"/>
        <v>133.64702588352415</v>
      </c>
      <c r="M7" s="52">
        <f t="shared" ref="M7:M14" si="7">IF(OR(B7&lt;&gt;0)*(H7&lt;&gt;0),B7/H7*100," ")</f>
        <v>103.80692975232786</v>
      </c>
      <c r="N7" s="53">
        <f t="shared" ref="N7:N38" si="8">IF(OR(C7&lt;&gt;0)*(I7&lt;&gt;0),C7/I7*100," ")</f>
        <v>105.65153769536293</v>
      </c>
      <c r="O7" s="160">
        <f t="shared" ref="O7:O38" si="9">IF(OR(E7&lt;&gt;0)*(H7&lt;&gt;0),E7/H7*100," ")</f>
        <v>75.403813264078039</v>
      </c>
      <c r="P7" s="162">
        <f t="shared" ref="P7:P70" si="10">IF(OR(F7&lt;&gt;0)*(I7&lt;&gt;0),F7/I7*100," ")</f>
        <v>79.052666527304694</v>
      </c>
      <c r="Q7" t="str">
        <f t="shared" si="0"/>
        <v>Hrvatska</v>
      </c>
      <c r="R7" s="130">
        <f t="shared" si="6"/>
        <v>7.5586336012403192</v>
      </c>
      <c r="W7" s="131"/>
      <c r="X7" s="135"/>
      <c r="Y7" s="135"/>
      <c r="Z7" s="135"/>
      <c r="AA7" s="135"/>
      <c r="AB7" s="135"/>
      <c r="AC7" s="135"/>
      <c r="AD7" s="135"/>
      <c r="AE7" s="135"/>
      <c r="AF7" s="135"/>
      <c r="AG7" s="135"/>
      <c r="AH7" s="135"/>
      <c r="AI7" s="135"/>
      <c r="AJ7" s="135"/>
      <c r="AK7" s="135"/>
      <c r="AL7" s="135"/>
      <c r="AM7" s="135"/>
      <c r="AN7" s="135"/>
      <c r="AO7" s="135"/>
      <c r="AP7" s="135"/>
      <c r="AQ7" s="135"/>
      <c r="AR7" s="135"/>
    </row>
    <row r="8" spans="1:44" x14ac:dyDescent="0.25">
      <c r="A8" s="207" t="s">
        <v>84</v>
      </c>
      <c r="B8" s="137">
        <v>11094</v>
      </c>
      <c r="C8" s="138">
        <v>51678</v>
      </c>
      <c r="D8" s="157">
        <f t="shared" si="1"/>
        <v>7.5586336012403192</v>
      </c>
      <c r="E8" s="141">
        <v>13165</v>
      </c>
      <c r="F8" s="138">
        <v>64876</v>
      </c>
      <c r="G8" s="51">
        <f t="shared" si="2"/>
        <v>11.348346446775983</v>
      </c>
      <c r="H8" s="137">
        <v>12443</v>
      </c>
      <c r="I8" s="138">
        <v>62373</v>
      </c>
      <c r="J8" s="156">
        <f t="shared" si="3"/>
        <v>8.968957425025021</v>
      </c>
      <c r="K8" s="161">
        <f t="shared" si="4"/>
        <v>84.268894796809718</v>
      </c>
      <c r="L8" s="162">
        <f t="shared" si="5"/>
        <v>79.656575621185027</v>
      </c>
      <c r="M8" s="52">
        <f t="shared" si="7"/>
        <v>89.158563047496585</v>
      </c>
      <c r="N8" s="53">
        <f t="shared" si="8"/>
        <v>82.853157616276278</v>
      </c>
      <c r="O8" s="160">
        <f t="shared" si="9"/>
        <v>105.80245921401593</v>
      </c>
      <c r="P8" s="162">
        <f t="shared" si="10"/>
        <v>104.01295432318472</v>
      </c>
      <c r="Q8" t="str">
        <f t="shared" si="0"/>
        <v>Slovenija</v>
      </c>
      <c r="R8" s="130">
        <f t="shared" si="6"/>
        <v>7.4806748623289625</v>
      </c>
      <c r="W8" s="131"/>
      <c r="X8" s="135"/>
      <c r="Y8" s="135"/>
      <c r="Z8" s="135"/>
      <c r="AA8" s="135"/>
      <c r="AB8" s="135"/>
      <c r="AC8" s="135"/>
      <c r="AD8" s="135"/>
      <c r="AE8" s="135"/>
      <c r="AF8" s="135"/>
      <c r="AG8" s="135"/>
      <c r="AH8" s="135"/>
      <c r="AI8" s="135"/>
      <c r="AJ8" s="135"/>
      <c r="AK8" s="135"/>
      <c r="AL8" s="135"/>
      <c r="AM8" s="135"/>
      <c r="AN8" s="135"/>
      <c r="AO8" s="135"/>
      <c r="AP8" s="135"/>
      <c r="AQ8" s="135"/>
      <c r="AR8" s="135"/>
    </row>
    <row r="9" spans="1:44" x14ac:dyDescent="0.25">
      <c r="A9" s="207" t="s">
        <v>21</v>
      </c>
      <c r="B9" s="137">
        <v>10399</v>
      </c>
      <c r="C9" s="138">
        <v>51145</v>
      </c>
      <c r="D9" s="157">
        <f t="shared" si="1"/>
        <v>7.4806748623289625</v>
      </c>
      <c r="E9" s="141">
        <v>8345</v>
      </c>
      <c r="F9" s="138">
        <v>45928</v>
      </c>
      <c r="G9" s="51">
        <f t="shared" si="2"/>
        <v>8.0338932056157475</v>
      </c>
      <c r="H9" s="137">
        <v>13648</v>
      </c>
      <c r="I9" s="138">
        <v>64628</v>
      </c>
      <c r="J9" s="156">
        <f t="shared" si="3"/>
        <v>9.2932163029598858</v>
      </c>
      <c r="K9" s="161">
        <f t="shared" si="4"/>
        <v>124.61354104254045</v>
      </c>
      <c r="L9" s="162">
        <f t="shared" si="5"/>
        <v>111.35908378331301</v>
      </c>
      <c r="M9" s="52">
        <f t="shared" si="7"/>
        <v>76.194314185228606</v>
      </c>
      <c r="N9" s="53">
        <f t="shared" si="8"/>
        <v>79.137525530729718</v>
      </c>
      <c r="O9" s="160">
        <f t="shared" si="9"/>
        <v>61.144490035169987</v>
      </c>
      <c r="P9" s="162">
        <f t="shared" si="10"/>
        <v>71.065172990035279</v>
      </c>
      <c r="Q9" t="str">
        <f t="shared" si="0"/>
        <v>Italija</v>
      </c>
      <c r="R9" s="130">
        <f t="shared" si="6"/>
        <v>7.1430974337972337</v>
      </c>
      <c r="W9" s="131"/>
      <c r="X9" s="135"/>
      <c r="Y9" s="135"/>
      <c r="Z9" s="135"/>
      <c r="AA9" s="135"/>
      <c r="AB9" s="135"/>
      <c r="AC9" s="135"/>
      <c r="AD9" s="135"/>
      <c r="AE9" s="135"/>
      <c r="AF9" s="135"/>
      <c r="AG9" s="135"/>
      <c r="AH9" s="135"/>
      <c r="AI9" s="135"/>
      <c r="AJ9" s="135"/>
      <c r="AK9" s="135"/>
      <c r="AL9" s="135"/>
      <c r="AM9" s="135"/>
      <c r="AN9" s="135"/>
      <c r="AO9" s="135"/>
      <c r="AP9" s="135"/>
      <c r="AQ9" s="135"/>
      <c r="AR9" s="135"/>
    </row>
    <row r="10" spans="1:44" x14ac:dyDescent="0.25">
      <c r="A10" s="207" t="s">
        <v>41</v>
      </c>
      <c r="B10" s="137">
        <v>8835</v>
      </c>
      <c r="C10" s="138">
        <v>48837</v>
      </c>
      <c r="D10" s="157">
        <f t="shared" si="1"/>
        <v>7.1430974337972337</v>
      </c>
      <c r="E10" s="141">
        <v>3694</v>
      </c>
      <c r="F10" s="138">
        <v>22183</v>
      </c>
      <c r="G10" s="51">
        <f t="shared" si="2"/>
        <v>3.8803312354157411</v>
      </c>
      <c r="H10" s="137">
        <v>12251</v>
      </c>
      <c r="I10" s="138">
        <v>71763</v>
      </c>
      <c r="J10" s="156">
        <f t="shared" si="3"/>
        <v>10.319197275937835</v>
      </c>
      <c r="K10" s="161">
        <f t="shared" si="4"/>
        <v>239.1716296697347</v>
      </c>
      <c r="L10" s="162">
        <f t="shared" si="5"/>
        <v>220.15507370508948</v>
      </c>
      <c r="M10" s="52">
        <f t="shared" si="7"/>
        <v>72.116561913313205</v>
      </c>
      <c r="N10" s="53">
        <f t="shared" si="8"/>
        <v>68.053175034488518</v>
      </c>
      <c r="O10" s="160">
        <f t="shared" si="9"/>
        <v>30.152640600767285</v>
      </c>
      <c r="P10" s="162">
        <f t="shared" si="10"/>
        <v>30.911472485821385</v>
      </c>
      <c r="Q10" t="str">
        <f t="shared" si="0"/>
        <v>Mađarska</v>
      </c>
      <c r="R10" s="130">
        <f t="shared" si="6"/>
        <v>6.2938883566502613</v>
      </c>
      <c r="W10" s="131"/>
      <c r="X10" s="135"/>
      <c r="Y10" s="135"/>
      <c r="Z10" s="135"/>
      <c r="AA10" s="135"/>
      <c r="AB10" s="135"/>
      <c r="AC10" s="135"/>
      <c r="AD10" s="135"/>
      <c r="AE10" s="135"/>
      <c r="AF10" s="135"/>
      <c r="AG10" s="135"/>
      <c r="AH10" s="135"/>
      <c r="AI10" s="135"/>
      <c r="AJ10" s="135"/>
      <c r="AK10" s="135"/>
      <c r="AL10" s="135"/>
      <c r="AM10" s="135"/>
      <c r="AN10" s="135"/>
      <c r="AO10" s="135"/>
      <c r="AP10" s="135"/>
      <c r="AQ10" s="135"/>
      <c r="AR10" s="135"/>
    </row>
    <row r="11" spans="1:44" x14ac:dyDescent="0.25">
      <c r="A11" s="208" t="s">
        <v>45</v>
      </c>
      <c r="B11" s="145">
        <v>8359</v>
      </c>
      <c r="C11" s="146">
        <v>43031</v>
      </c>
      <c r="D11" s="158">
        <f t="shared" si="1"/>
        <v>6.2938883566502613</v>
      </c>
      <c r="E11" s="147">
        <v>6079</v>
      </c>
      <c r="F11" s="146">
        <v>32134</v>
      </c>
      <c r="G11" s="148">
        <f t="shared" si="2"/>
        <v>5.6209964350560977</v>
      </c>
      <c r="H11" s="145">
        <v>9301</v>
      </c>
      <c r="I11" s="139">
        <v>47115</v>
      </c>
      <c r="J11" s="181">
        <f t="shared" si="3"/>
        <v>6.7749255139251581</v>
      </c>
      <c r="K11" s="227">
        <f t="shared" si="4"/>
        <v>137.50616877775948</v>
      </c>
      <c r="L11" s="228">
        <f t="shared" si="5"/>
        <v>133.91112217588847</v>
      </c>
      <c r="M11" s="229">
        <f t="shared" si="7"/>
        <v>89.87205676808945</v>
      </c>
      <c r="N11" s="246">
        <f t="shared" si="8"/>
        <v>91.33184760691924</v>
      </c>
      <c r="O11" s="247">
        <f t="shared" si="9"/>
        <v>65.358563595312333</v>
      </c>
      <c r="P11" s="228">
        <f t="shared" si="10"/>
        <v>68.203332272100184</v>
      </c>
      <c r="Q11" t="str">
        <f t="shared" si="0"/>
        <v>Češka</v>
      </c>
      <c r="R11" s="130">
        <f t="shared" si="6"/>
        <v>4.9712225480660237</v>
      </c>
      <c r="W11" s="131"/>
      <c r="X11" s="135"/>
      <c r="Y11" s="135"/>
      <c r="Z11" s="135"/>
      <c r="AA11" s="135"/>
      <c r="AB11" s="135"/>
      <c r="AC11" s="135"/>
      <c r="AD11" s="135"/>
      <c r="AE11" s="135"/>
      <c r="AF11" s="135"/>
      <c r="AG11" s="135"/>
      <c r="AH11" s="135"/>
      <c r="AI11" s="135"/>
      <c r="AJ11" s="135"/>
      <c r="AK11" s="135"/>
      <c r="AL11" s="135"/>
      <c r="AM11" s="135"/>
      <c r="AN11" s="135"/>
      <c r="AO11" s="135"/>
      <c r="AP11" s="135"/>
      <c r="AQ11" s="135"/>
      <c r="AR11" s="135"/>
    </row>
    <row r="12" spans="1:44" x14ac:dyDescent="0.25">
      <c r="A12" s="208" t="s">
        <v>35</v>
      </c>
      <c r="B12" s="145">
        <v>5211</v>
      </c>
      <c r="C12" s="146">
        <v>33988</v>
      </c>
      <c r="D12" s="158">
        <f t="shared" si="1"/>
        <v>4.9712225480660237</v>
      </c>
      <c r="E12" s="147">
        <v>4468</v>
      </c>
      <c r="F12" s="146">
        <v>29065</v>
      </c>
      <c r="G12" s="148">
        <f t="shared" si="2"/>
        <v>5.0841557660081378</v>
      </c>
      <c r="H12" s="145">
        <v>3751</v>
      </c>
      <c r="I12" s="139">
        <v>24145</v>
      </c>
      <c r="J12" s="181">
        <f t="shared" si="3"/>
        <v>3.4719426198391794</v>
      </c>
      <c r="K12" s="227">
        <f t="shared" si="4"/>
        <v>116.62936436884512</v>
      </c>
      <c r="L12" s="228">
        <f t="shared" si="5"/>
        <v>116.93789781524171</v>
      </c>
      <c r="M12" s="229">
        <f t="shared" si="7"/>
        <v>138.92295387896561</v>
      </c>
      <c r="N12" s="246">
        <f t="shared" si="8"/>
        <v>140.76620418306067</v>
      </c>
      <c r="O12" s="247">
        <f t="shared" si="9"/>
        <v>119.11490269261532</v>
      </c>
      <c r="P12" s="228">
        <f t="shared" si="10"/>
        <v>120.37688962518121</v>
      </c>
      <c r="Q12" t="str">
        <f t="shared" si="0"/>
        <v>Slovačka</v>
      </c>
      <c r="R12" s="130">
        <f t="shared" si="6"/>
        <v>4.5609518864405914</v>
      </c>
      <c r="W12" s="131"/>
      <c r="X12" s="135"/>
      <c r="Y12" s="135"/>
      <c r="Z12" s="135"/>
      <c r="AA12" s="135"/>
      <c r="AB12" s="135"/>
      <c r="AC12" s="135"/>
      <c r="AD12" s="135"/>
      <c r="AE12" s="135"/>
      <c r="AF12" s="135"/>
      <c r="AG12" s="135"/>
      <c r="AH12" s="135"/>
      <c r="AI12" s="135"/>
      <c r="AJ12" s="135"/>
      <c r="AK12" s="135"/>
      <c r="AL12" s="135"/>
      <c r="AM12" s="135"/>
      <c r="AN12" s="135"/>
      <c r="AO12" s="135"/>
      <c r="AP12" s="135"/>
      <c r="AQ12" s="135"/>
      <c r="AR12" s="135"/>
    </row>
    <row r="13" spans="1:44" x14ac:dyDescent="0.25">
      <c r="A13" s="208" t="s">
        <v>52</v>
      </c>
      <c r="B13" s="145">
        <v>4826</v>
      </c>
      <c r="C13" s="146">
        <v>31183</v>
      </c>
      <c r="D13" s="158">
        <f t="shared" si="1"/>
        <v>4.5609518864405914</v>
      </c>
      <c r="E13" s="147">
        <v>3508</v>
      </c>
      <c r="F13" s="146">
        <v>22926</v>
      </c>
      <c r="G13" s="148">
        <f t="shared" si="2"/>
        <v>4.0102995042663876</v>
      </c>
      <c r="H13" s="145">
        <v>4469</v>
      </c>
      <c r="I13" s="139">
        <v>28302</v>
      </c>
      <c r="J13" s="181">
        <f t="shared" si="3"/>
        <v>4.0697005602273117</v>
      </c>
      <c r="K13" s="227">
        <f t="shared" si="4"/>
        <v>137.57126567844927</v>
      </c>
      <c r="L13" s="228">
        <f t="shared" si="5"/>
        <v>136.01587717002531</v>
      </c>
      <c r="M13" s="229">
        <f t="shared" si="7"/>
        <v>107.98836428731261</v>
      </c>
      <c r="N13" s="246">
        <f t="shared" si="8"/>
        <v>110.17949261536286</v>
      </c>
      <c r="O13" s="247">
        <f t="shared" si="9"/>
        <v>78.496307898858802</v>
      </c>
      <c r="P13" s="228">
        <f t="shared" si="10"/>
        <v>81.004875980496081</v>
      </c>
      <c r="Q13" t="str">
        <f t="shared" si="0"/>
        <v>Poljska</v>
      </c>
      <c r="R13" s="130">
        <f t="shared" si="6"/>
        <v>4.1404427412808342</v>
      </c>
      <c r="W13" s="131"/>
      <c r="X13" s="135"/>
      <c r="Y13" s="135"/>
      <c r="Z13" s="135"/>
      <c r="AA13" s="135"/>
      <c r="AB13" s="135"/>
      <c r="AC13" s="135"/>
      <c r="AD13" s="135"/>
      <c r="AE13" s="135"/>
      <c r="AF13" s="135"/>
      <c r="AG13" s="135"/>
      <c r="AH13" s="135"/>
      <c r="AI13" s="135"/>
      <c r="AJ13" s="135"/>
      <c r="AK13" s="135"/>
      <c r="AL13" s="135"/>
      <c r="AM13" s="135"/>
      <c r="AN13" s="135"/>
      <c r="AO13" s="135"/>
      <c r="AP13" s="135"/>
      <c r="AQ13" s="135"/>
      <c r="AR13" s="135"/>
    </row>
    <row r="14" spans="1:44" x14ac:dyDescent="0.25">
      <c r="A14" s="208" t="s">
        <v>27</v>
      </c>
      <c r="B14" s="145">
        <v>4080</v>
      </c>
      <c r="C14" s="146">
        <v>28308</v>
      </c>
      <c r="D14" s="158">
        <f t="shared" si="1"/>
        <v>4.1404427412808342</v>
      </c>
      <c r="E14" s="147">
        <v>3453</v>
      </c>
      <c r="F14" s="146">
        <v>24996</v>
      </c>
      <c r="G14" s="148">
        <f t="shared" si="2"/>
        <v>4.3723914511315813</v>
      </c>
      <c r="H14" s="145">
        <v>3585</v>
      </c>
      <c r="I14" s="139">
        <v>24071</v>
      </c>
      <c r="J14" s="181">
        <f t="shared" si="3"/>
        <v>3.4613017520045095</v>
      </c>
      <c r="K14" s="227">
        <f t="shared" si="4"/>
        <v>118.15812337098176</v>
      </c>
      <c r="L14" s="228">
        <f t="shared" si="5"/>
        <v>113.25012001920307</v>
      </c>
      <c r="M14" s="229">
        <f t="shared" si="7"/>
        <v>113.80753138075315</v>
      </c>
      <c r="N14" s="246">
        <f t="shared" si="8"/>
        <v>117.60209380582442</v>
      </c>
      <c r="O14" s="247">
        <f t="shared" si="9"/>
        <v>96.31799163179916</v>
      </c>
      <c r="P14" s="228">
        <f t="shared" si="10"/>
        <v>103.84279838810187</v>
      </c>
      <c r="Q14" t="str">
        <f t="shared" si="0"/>
        <v>Nizozemska</v>
      </c>
      <c r="R14" s="130">
        <f t="shared" si="6"/>
        <v>1.3162301903626616</v>
      </c>
      <c r="W14" s="131"/>
      <c r="X14" s="135"/>
      <c r="Y14" s="135"/>
      <c r="Z14" s="135"/>
      <c r="AA14" s="135"/>
      <c r="AB14" s="135"/>
      <c r="AC14" s="135"/>
      <c r="AD14" s="135"/>
      <c r="AE14" s="135"/>
      <c r="AF14" s="135"/>
      <c r="AG14" s="135"/>
      <c r="AH14" s="135"/>
      <c r="AI14" s="135"/>
      <c r="AJ14" s="135"/>
      <c r="AK14" s="135"/>
      <c r="AL14" s="135"/>
      <c r="AM14" s="135"/>
      <c r="AN14" s="135"/>
      <c r="AO14" s="135"/>
      <c r="AP14" s="135"/>
      <c r="AQ14" s="135"/>
      <c r="AR14" s="135"/>
    </row>
    <row r="15" spans="1:44" ht="15.75" thickBot="1" x14ac:dyDescent="0.3">
      <c r="A15" s="208" t="s">
        <v>48</v>
      </c>
      <c r="B15" s="145">
        <v>1680</v>
      </c>
      <c r="C15" s="146">
        <v>8999</v>
      </c>
      <c r="D15" s="158">
        <f t="shared" si="1"/>
        <v>1.3162301903626616</v>
      </c>
      <c r="E15" s="147">
        <v>1246</v>
      </c>
      <c r="F15" s="146">
        <v>6401</v>
      </c>
      <c r="G15" s="148">
        <f t="shared" si="2"/>
        <v>1.1196862569488419</v>
      </c>
      <c r="H15" s="145">
        <v>1227</v>
      </c>
      <c r="I15" s="139">
        <v>6522</v>
      </c>
      <c r="J15" s="181">
        <f t="shared" si="3"/>
        <v>0.9378343245637244</v>
      </c>
      <c r="K15" s="227">
        <f t="shared" si="4"/>
        <v>134.83146067415731</v>
      </c>
      <c r="L15" s="228">
        <f t="shared" si="5"/>
        <v>140.58740821746602</v>
      </c>
      <c r="M15" s="229">
        <f>IF(OR(B15&lt;&gt;0)*(H15&lt;&gt;0),B15/H15*100," ")</f>
        <v>136.91931540342298</v>
      </c>
      <c r="N15" s="246">
        <f t="shared" si="8"/>
        <v>137.97914750076663</v>
      </c>
      <c r="O15" s="247">
        <f t="shared" si="9"/>
        <v>101.5484922575387</v>
      </c>
      <c r="P15" s="228">
        <f t="shared" si="10"/>
        <v>98.144740877031595</v>
      </c>
      <c r="Q15" s="132"/>
      <c r="R15" s="134"/>
      <c r="S15" s="132"/>
      <c r="T15" s="132"/>
      <c r="U15" s="132"/>
      <c r="V15" s="132"/>
      <c r="W15" s="133"/>
      <c r="X15" s="135"/>
      <c r="Y15" s="135"/>
      <c r="Z15" s="135"/>
      <c r="AA15" s="135"/>
      <c r="AB15" s="135"/>
      <c r="AC15" s="135"/>
      <c r="AD15" s="135"/>
      <c r="AE15" s="135"/>
      <c r="AF15" s="135"/>
      <c r="AG15" s="135"/>
      <c r="AH15" s="135"/>
      <c r="AI15" s="135"/>
      <c r="AJ15" s="135"/>
      <c r="AK15" s="135"/>
      <c r="AL15" s="135"/>
      <c r="AM15" s="135"/>
      <c r="AN15" s="135"/>
      <c r="AO15" s="135"/>
      <c r="AP15" s="135"/>
      <c r="AQ15" s="135"/>
      <c r="AR15" s="135"/>
    </row>
    <row r="16" spans="1:44" x14ac:dyDescent="0.25">
      <c r="A16" s="5" t="s">
        <v>20</v>
      </c>
      <c r="B16" s="102">
        <v>1603</v>
      </c>
      <c r="C16" s="6">
        <v>8425</v>
      </c>
      <c r="D16" s="159">
        <f t="shared" si="1"/>
        <v>1.2322746253812007</v>
      </c>
      <c r="E16" s="104">
        <v>1294</v>
      </c>
      <c r="F16" s="6">
        <v>6590</v>
      </c>
      <c r="G16" s="123">
        <f t="shared" si="2"/>
        <v>1.1527468260104465</v>
      </c>
      <c r="H16" s="102">
        <v>1693</v>
      </c>
      <c r="I16" s="6">
        <v>8288</v>
      </c>
      <c r="J16" s="182">
        <f t="shared" si="3"/>
        <v>1.1917771974830034</v>
      </c>
      <c r="K16" s="226">
        <f t="shared" si="4"/>
        <v>123.87944358578054</v>
      </c>
      <c r="L16" s="230">
        <f t="shared" si="5"/>
        <v>127.84522003034901</v>
      </c>
      <c r="M16" s="124">
        <f t="shared" ref="M16:M79" si="11">IF(OR(B16&lt;&gt;0)*(H16&lt;&gt;0),B16/H16*100," ")</f>
        <v>94.683992911990543</v>
      </c>
      <c r="N16" s="125">
        <f t="shared" si="8"/>
        <v>101.65299227799227</v>
      </c>
      <c r="O16" s="231">
        <f t="shared" si="9"/>
        <v>76.432368576491442</v>
      </c>
      <c r="P16" s="230">
        <f t="shared" si="10"/>
        <v>79.512548262548265</v>
      </c>
      <c r="Q16" s="135"/>
      <c r="R16" s="135"/>
      <c r="S16" s="135"/>
      <c r="T16" s="135"/>
      <c r="U16" s="135"/>
      <c r="V16" s="135"/>
      <c r="W16" s="135"/>
      <c r="X16" s="135"/>
      <c r="Y16" s="135"/>
      <c r="Z16" s="135"/>
      <c r="AA16" s="135"/>
      <c r="AB16" s="135"/>
      <c r="AC16" s="135"/>
      <c r="AD16" s="135"/>
      <c r="AE16" s="135"/>
      <c r="AF16" s="135"/>
      <c r="AG16" s="135"/>
      <c r="AH16" s="135"/>
      <c r="AI16" s="135"/>
      <c r="AJ16" s="135"/>
      <c r="AK16" s="135"/>
      <c r="AL16" s="135"/>
      <c r="AM16" s="135"/>
      <c r="AN16" s="135"/>
      <c r="AO16" s="135"/>
      <c r="AP16" s="135"/>
      <c r="AQ16" s="135"/>
      <c r="AR16" s="135"/>
    </row>
    <row r="17" spans="1:44" x14ac:dyDescent="0.25">
      <c r="A17" s="5" t="s">
        <v>105</v>
      </c>
      <c r="B17" s="102">
        <v>873</v>
      </c>
      <c r="C17" s="6">
        <v>7228</v>
      </c>
      <c r="D17" s="159">
        <f t="shared" si="1"/>
        <v>1.0571965569442514</v>
      </c>
      <c r="E17" s="104">
        <v>859</v>
      </c>
      <c r="F17" s="6">
        <v>7650</v>
      </c>
      <c r="G17" s="123">
        <f t="shared" si="2"/>
        <v>1.3381658905887579</v>
      </c>
      <c r="H17" s="102">
        <v>1152</v>
      </c>
      <c r="I17" s="6">
        <v>9653</v>
      </c>
      <c r="J17" s="182">
        <f t="shared" si="3"/>
        <v>1.3880580703792749</v>
      </c>
      <c r="K17" s="226">
        <f t="shared" si="4"/>
        <v>101.62980209545984</v>
      </c>
      <c r="L17" s="230">
        <f t="shared" si="5"/>
        <v>94.483660130718945</v>
      </c>
      <c r="M17" s="124">
        <f t="shared" si="11"/>
        <v>75.78125</v>
      </c>
      <c r="N17" s="125">
        <f t="shared" si="8"/>
        <v>74.878276183569866</v>
      </c>
      <c r="O17" s="231">
        <f t="shared" si="9"/>
        <v>74.565972222222214</v>
      </c>
      <c r="P17" s="230">
        <f t="shared" si="10"/>
        <v>79.249974101315658</v>
      </c>
      <c r="Q17" s="135"/>
      <c r="R17" s="135"/>
      <c r="S17" s="135"/>
      <c r="T17" s="135"/>
      <c r="U17" s="135"/>
      <c r="V17" s="135"/>
      <c r="W17" s="135"/>
      <c r="X17" s="135"/>
      <c r="Y17" s="135"/>
      <c r="Z17" s="135"/>
      <c r="AA17" s="135"/>
      <c r="AB17" s="135"/>
      <c r="AC17" s="135"/>
      <c r="AD17" s="135"/>
      <c r="AE17" s="135"/>
      <c r="AF17" s="135"/>
      <c r="AG17" s="135"/>
      <c r="AH17" s="135"/>
      <c r="AI17" s="135"/>
      <c r="AJ17" s="135"/>
      <c r="AK17" s="135"/>
      <c r="AL17" s="135"/>
      <c r="AM17" s="135"/>
      <c r="AN17" s="135"/>
      <c r="AO17" s="135"/>
      <c r="AP17" s="135"/>
      <c r="AQ17" s="135"/>
      <c r="AR17" s="135"/>
    </row>
    <row r="18" spans="1:44" x14ac:dyDescent="0.25">
      <c r="A18" s="5" t="s">
        <v>91</v>
      </c>
      <c r="B18" s="102">
        <v>874</v>
      </c>
      <c r="C18" s="6">
        <v>6245</v>
      </c>
      <c r="D18" s="159">
        <f t="shared" si="1"/>
        <v>0.91341899531223714</v>
      </c>
      <c r="E18" s="104">
        <v>631</v>
      </c>
      <c r="F18" s="6">
        <v>4652</v>
      </c>
      <c r="G18" s="123">
        <f t="shared" si="2"/>
        <v>0.81374480039462771</v>
      </c>
      <c r="H18" s="102">
        <v>1005</v>
      </c>
      <c r="I18" s="6">
        <v>6961</v>
      </c>
      <c r="J18" s="182">
        <f t="shared" si="3"/>
        <v>1.0009605540153459</v>
      </c>
      <c r="K18" s="226">
        <f t="shared" si="4"/>
        <v>138.51030110935022</v>
      </c>
      <c r="L18" s="230">
        <f t="shared" si="5"/>
        <v>134.24333619948411</v>
      </c>
      <c r="M18" s="124">
        <f t="shared" si="11"/>
        <v>86.96517412935323</v>
      </c>
      <c r="N18" s="125">
        <f t="shared" si="8"/>
        <v>89.714121534262318</v>
      </c>
      <c r="O18" s="231">
        <f t="shared" si="9"/>
        <v>62.786069651741293</v>
      </c>
      <c r="P18" s="230">
        <f t="shared" si="10"/>
        <v>66.829478523200692</v>
      </c>
      <c r="Q18" s="135"/>
      <c r="R18" s="135"/>
      <c r="S18" s="135"/>
      <c r="T18" s="135"/>
      <c r="U18" s="135"/>
      <c r="V18" s="135"/>
      <c r="W18" s="135"/>
      <c r="X18" s="135"/>
      <c r="Y18" s="135"/>
      <c r="Z18" s="135"/>
      <c r="AA18" s="135"/>
      <c r="AB18" s="135"/>
      <c r="AC18" s="135"/>
      <c r="AD18" s="135"/>
      <c r="AE18" s="135"/>
      <c r="AF18" s="135"/>
      <c r="AG18" s="135"/>
      <c r="AH18" s="135"/>
      <c r="AI18" s="135"/>
      <c r="AJ18" s="135"/>
      <c r="AK18" s="135"/>
      <c r="AL18" s="135"/>
      <c r="AM18" s="135"/>
      <c r="AN18" s="135"/>
      <c r="AO18" s="135"/>
      <c r="AP18" s="135"/>
      <c r="AQ18" s="135"/>
      <c r="AR18" s="135"/>
    </row>
    <row r="19" spans="1:44" x14ac:dyDescent="0.25">
      <c r="A19" s="5" t="s">
        <v>53</v>
      </c>
      <c r="B19" s="170">
        <v>1002</v>
      </c>
      <c r="C19" s="140">
        <v>5891</v>
      </c>
      <c r="D19" s="159">
        <f t="shared" si="1"/>
        <v>0.86164152143865314</v>
      </c>
      <c r="E19" s="104">
        <v>871</v>
      </c>
      <c r="F19" s="6">
        <v>5778</v>
      </c>
      <c r="G19" s="123">
        <f t="shared" si="2"/>
        <v>1.0107088255976266</v>
      </c>
      <c r="H19" s="102">
        <v>789</v>
      </c>
      <c r="I19" s="6">
        <v>5619</v>
      </c>
      <c r="J19" s="182">
        <f t="shared" si="3"/>
        <v>0.8079869778784986</v>
      </c>
      <c r="K19" s="226">
        <f t="shared" si="4"/>
        <v>115.04018369690013</v>
      </c>
      <c r="L19" s="230">
        <f t="shared" si="5"/>
        <v>101.95569401176878</v>
      </c>
      <c r="M19" s="124">
        <f t="shared" si="11"/>
        <v>126.99619771863118</v>
      </c>
      <c r="N19" s="125">
        <f t="shared" si="8"/>
        <v>104.84071898914398</v>
      </c>
      <c r="O19" s="231">
        <f t="shared" si="9"/>
        <v>110.39290240811152</v>
      </c>
      <c r="P19" s="230">
        <f t="shared" si="10"/>
        <v>102.82968499733049</v>
      </c>
      <c r="Q19" s="135"/>
      <c r="R19" s="135"/>
      <c r="S19" s="135"/>
      <c r="T19" s="135"/>
      <c r="U19" s="135"/>
      <c r="V19" s="135"/>
      <c r="W19" s="135"/>
      <c r="X19" s="135"/>
      <c r="Y19" s="135"/>
      <c r="Z19" s="135"/>
      <c r="AA19" s="135"/>
      <c r="AB19" s="135"/>
      <c r="AC19" s="135"/>
      <c r="AD19" s="135"/>
      <c r="AE19" s="135"/>
      <c r="AF19" s="135"/>
      <c r="AG19" s="135"/>
      <c r="AH19" s="135"/>
      <c r="AI19" s="135"/>
      <c r="AJ19" s="135"/>
      <c r="AK19" s="135"/>
      <c r="AL19" s="135"/>
      <c r="AM19" s="135"/>
      <c r="AN19" s="135"/>
      <c r="AO19" s="135"/>
      <c r="AP19" s="135"/>
      <c r="AQ19" s="135"/>
      <c r="AR19" s="135"/>
    </row>
    <row r="20" spans="1:44" x14ac:dyDescent="0.25">
      <c r="A20" s="5" t="s">
        <v>30</v>
      </c>
      <c r="B20" s="170">
        <v>1067</v>
      </c>
      <c r="C20" s="140">
        <v>5577</v>
      </c>
      <c r="D20" s="159">
        <f t="shared" si="1"/>
        <v>0.81571460958468323</v>
      </c>
      <c r="E20" s="104">
        <v>832</v>
      </c>
      <c r="F20" s="6">
        <v>5330</v>
      </c>
      <c r="G20" s="123">
        <f t="shared" si="2"/>
        <v>0.93234303226641568</v>
      </c>
      <c r="H20" s="102">
        <v>842</v>
      </c>
      <c r="I20" s="6">
        <v>5001</v>
      </c>
      <c r="J20" s="182">
        <f t="shared" si="3"/>
        <v>0.71912135190787885</v>
      </c>
      <c r="K20" s="226">
        <f t="shared" si="4"/>
        <v>128.24519230769232</v>
      </c>
      <c r="L20" s="230">
        <f t="shared" si="5"/>
        <v>104.63414634146342</v>
      </c>
      <c r="M20" s="124">
        <f t="shared" si="11"/>
        <v>126.72209026128264</v>
      </c>
      <c r="N20" s="125">
        <f t="shared" si="8"/>
        <v>111.51769646070787</v>
      </c>
      <c r="O20" s="231">
        <f t="shared" si="9"/>
        <v>98.812351543942995</v>
      </c>
      <c r="P20" s="230">
        <f t="shared" si="10"/>
        <v>106.57868426314737</v>
      </c>
      <c r="Q20" s="135"/>
      <c r="R20" s="135"/>
      <c r="S20" s="135"/>
      <c r="T20" s="135"/>
      <c r="U20" s="135"/>
      <c r="V20" s="135"/>
      <c r="W20" s="135"/>
      <c r="X20" s="135"/>
      <c r="Y20" s="135"/>
      <c r="Z20" s="135"/>
      <c r="AA20" s="135"/>
      <c r="AB20" s="135"/>
      <c r="AC20" s="135"/>
      <c r="AD20" s="135"/>
      <c r="AE20" s="135"/>
      <c r="AF20" s="135"/>
      <c r="AG20" s="135"/>
      <c r="AH20" s="135"/>
      <c r="AI20" s="135"/>
      <c r="AJ20" s="135"/>
      <c r="AK20" s="135"/>
      <c r="AL20" s="135"/>
      <c r="AM20" s="135"/>
      <c r="AN20" s="135"/>
      <c r="AO20" s="135"/>
      <c r="AP20" s="135"/>
      <c r="AQ20" s="135"/>
      <c r="AR20" s="135"/>
    </row>
    <row r="21" spans="1:44" ht="17.25" customHeight="1" x14ac:dyDescent="0.25">
      <c r="A21" s="5" t="s">
        <v>42</v>
      </c>
      <c r="B21" s="102">
        <v>768</v>
      </c>
      <c r="C21" s="6">
        <v>4888</v>
      </c>
      <c r="D21" s="159">
        <f t="shared" si="1"/>
        <v>0.71493867879683193</v>
      </c>
      <c r="E21" s="104">
        <v>119</v>
      </c>
      <c r="F21" s="6">
        <v>803</v>
      </c>
      <c r="G21" s="123">
        <f t="shared" si="2"/>
        <v>0.14046368760036243</v>
      </c>
      <c r="H21" s="102">
        <v>419</v>
      </c>
      <c r="I21" s="6">
        <v>3726</v>
      </c>
      <c r="J21" s="182">
        <f t="shared" si="3"/>
        <v>0.53578207502674591</v>
      </c>
      <c r="K21" s="226">
        <f t="shared" si="4"/>
        <v>645.37815126050418</v>
      </c>
      <c r="L21" s="230">
        <f t="shared" si="5"/>
        <v>608.71731008717313</v>
      </c>
      <c r="M21" s="124">
        <f t="shared" si="11"/>
        <v>183.29355608591885</v>
      </c>
      <c r="N21" s="125">
        <f t="shared" si="8"/>
        <v>131.18625872249061</v>
      </c>
      <c r="O21" s="231">
        <f t="shared" si="9"/>
        <v>28.400954653937948</v>
      </c>
      <c r="P21" s="230">
        <f t="shared" si="10"/>
        <v>21.551261406333872</v>
      </c>
      <c r="Q21" s="135"/>
      <c r="R21" s="135"/>
      <c r="S21" s="135"/>
      <c r="T21" s="135"/>
      <c r="U21" s="135"/>
      <c r="V21" s="135"/>
      <c r="W21" s="135"/>
      <c r="X21" s="135"/>
      <c r="Y21" s="135"/>
      <c r="Z21" s="135"/>
      <c r="AA21" s="135"/>
      <c r="AB21" s="135"/>
      <c r="AC21" s="135"/>
      <c r="AD21" s="135"/>
      <c r="AE21" s="135"/>
      <c r="AF21" s="135"/>
      <c r="AG21" s="135"/>
      <c r="AH21" s="135"/>
      <c r="AI21" s="135"/>
      <c r="AJ21" s="135"/>
      <c r="AK21" s="135"/>
      <c r="AL21" s="135"/>
      <c r="AM21" s="135"/>
      <c r="AN21" s="135"/>
      <c r="AO21" s="135"/>
      <c r="AP21" s="135"/>
      <c r="AQ21" s="135"/>
      <c r="AR21" s="135"/>
    </row>
    <row r="22" spans="1:44" x14ac:dyDescent="0.25">
      <c r="A22" s="5" t="s">
        <v>50</v>
      </c>
      <c r="B22" s="170">
        <v>786</v>
      </c>
      <c r="C22" s="140">
        <v>4189</v>
      </c>
      <c r="D22" s="159">
        <f t="shared" si="1"/>
        <v>0.61270010750407711</v>
      </c>
      <c r="E22" s="104">
        <v>784</v>
      </c>
      <c r="F22" s="6">
        <v>4410</v>
      </c>
      <c r="G22" s="123">
        <f t="shared" si="2"/>
        <v>0.77141327810410754</v>
      </c>
      <c r="H22" s="102">
        <v>829</v>
      </c>
      <c r="I22" s="6">
        <v>4978</v>
      </c>
      <c r="J22" s="182">
        <f t="shared" si="3"/>
        <v>0.71581405514845453</v>
      </c>
      <c r="K22" s="226">
        <f t="shared" si="4"/>
        <v>100.25510204081634</v>
      </c>
      <c r="L22" s="230">
        <f t="shared" si="5"/>
        <v>94.988662131519277</v>
      </c>
      <c r="M22" s="124">
        <f t="shared" si="11"/>
        <v>94.813027744270201</v>
      </c>
      <c r="N22" s="125">
        <f t="shared" si="8"/>
        <v>84.150261149055851</v>
      </c>
      <c r="O22" s="231">
        <f t="shared" si="9"/>
        <v>94.571773220747886</v>
      </c>
      <c r="P22" s="230">
        <f t="shared" si="10"/>
        <v>88.589795098433115</v>
      </c>
      <c r="Q22" s="135"/>
      <c r="R22" s="232"/>
      <c r="S22" s="232"/>
      <c r="T22" s="232"/>
      <c r="U22" s="232"/>
      <c r="V22" s="232"/>
      <c r="W22" s="232"/>
      <c r="X22" s="232"/>
      <c r="Y22" s="232"/>
      <c r="Z22" s="232"/>
      <c r="AA22" s="135"/>
      <c r="AB22" s="135"/>
      <c r="AC22" s="135"/>
      <c r="AD22" s="135"/>
      <c r="AE22" s="135"/>
      <c r="AF22" s="135"/>
      <c r="AG22" s="135"/>
      <c r="AH22" s="135"/>
      <c r="AI22" s="135"/>
      <c r="AJ22" s="135"/>
      <c r="AK22" s="135"/>
      <c r="AL22" s="135"/>
      <c r="AM22" s="135"/>
      <c r="AN22" s="135"/>
      <c r="AO22" s="135"/>
      <c r="AP22" s="135"/>
      <c r="AQ22" s="135"/>
      <c r="AR22" s="135"/>
    </row>
    <row r="23" spans="1:44" x14ac:dyDescent="0.25">
      <c r="A23" s="5" t="s">
        <v>55</v>
      </c>
      <c r="B23" s="170">
        <v>772</v>
      </c>
      <c r="C23" s="140">
        <v>3904</v>
      </c>
      <c r="D23" s="159">
        <f t="shared" si="1"/>
        <v>0.5710148531143272</v>
      </c>
      <c r="E23" s="104">
        <v>227</v>
      </c>
      <c r="F23" s="6">
        <v>1123</v>
      </c>
      <c r="G23" s="123">
        <f t="shared" si="2"/>
        <v>0.19643925426551309</v>
      </c>
      <c r="H23" s="102">
        <v>994</v>
      </c>
      <c r="I23" s="6">
        <v>5618</v>
      </c>
      <c r="J23" s="182">
        <f t="shared" si="3"/>
        <v>0.80784318236721919</v>
      </c>
      <c r="K23" s="226">
        <f t="shared" si="4"/>
        <v>340.08810572687224</v>
      </c>
      <c r="L23" s="230">
        <f t="shared" si="5"/>
        <v>347.64024933214603</v>
      </c>
      <c r="M23" s="124">
        <f t="shared" si="11"/>
        <v>77.665995975855125</v>
      </c>
      <c r="N23" s="125">
        <f t="shared" si="8"/>
        <v>69.490922036311858</v>
      </c>
      <c r="O23" s="231">
        <f t="shared" si="9"/>
        <v>22.837022132796779</v>
      </c>
      <c r="P23" s="230">
        <f t="shared" si="10"/>
        <v>19.989320042719829</v>
      </c>
      <c r="Q23" s="135"/>
      <c r="R23" s="233"/>
      <c r="S23" s="234"/>
      <c r="T23" s="234"/>
      <c r="U23" s="235"/>
      <c r="V23" s="234"/>
      <c r="W23" s="234"/>
      <c r="X23" s="235"/>
      <c r="Y23" s="236"/>
      <c r="Z23" s="236"/>
      <c r="AA23" s="135"/>
      <c r="AB23" s="135"/>
      <c r="AC23" s="135"/>
      <c r="AD23" s="135"/>
      <c r="AE23" s="135"/>
      <c r="AF23" s="135"/>
      <c r="AG23" s="135"/>
      <c r="AH23" s="135"/>
      <c r="AI23" s="135"/>
      <c r="AJ23" s="135"/>
      <c r="AK23" s="135"/>
      <c r="AL23" s="135"/>
      <c r="AM23" s="135"/>
      <c r="AN23" s="135"/>
      <c r="AO23" s="135"/>
      <c r="AP23" s="135"/>
      <c r="AQ23" s="135"/>
      <c r="AR23" s="135"/>
    </row>
    <row r="24" spans="1:44" x14ac:dyDescent="0.25">
      <c r="A24" s="5" t="s">
        <v>26</v>
      </c>
      <c r="B24" s="170">
        <v>852</v>
      </c>
      <c r="C24" s="140">
        <v>3314</v>
      </c>
      <c r="D24" s="159">
        <f t="shared" si="1"/>
        <v>0.48471906332502068</v>
      </c>
      <c r="E24" s="104">
        <v>654</v>
      </c>
      <c r="F24" s="6">
        <v>2422</v>
      </c>
      <c r="G24" s="123">
        <f t="shared" si="2"/>
        <v>0.42366507019685906</v>
      </c>
      <c r="H24" s="102">
        <v>917</v>
      </c>
      <c r="I24" s="6">
        <v>4031</v>
      </c>
      <c r="J24" s="182">
        <f t="shared" si="3"/>
        <v>0.57963970596693859</v>
      </c>
      <c r="K24" s="226">
        <f t="shared" si="4"/>
        <v>130.27522935779817</v>
      </c>
      <c r="L24" s="230">
        <f t="shared" si="5"/>
        <v>136.82906688687035</v>
      </c>
      <c r="M24" s="124">
        <f t="shared" si="11"/>
        <v>92.911668484187572</v>
      </c>
      <c r="N24" s="125">
        <f t="shared" si="8"/>
        <v>82.212850409327714</v>
      </c>
      <c r="O24" s="231">
        <f t="shared" si="9"/>
        <v>71.319520174482008</v>
      </c>
      <c r="P24" s="230">
        <f t="shared" si="10"/>
        <v>60.084346316050606</v>
      </c>
      <c r="Q24" s="135"/>
      <c r="R24" s="233"/>
      <c r="S24" s="234"/>
      <c r="T24" s="234"/>
      <c r="U24" s="235"/>
      <c r="V24" s="234"/>
      <c r="W24" s="234"/>
      <c r="X24" s="235"/>
      <c r="Y24" s="236"/>
      <c r="Z24" s="236"/>
      <c r="AA24" s="135"/>
      <c r="AB24" s="135"/>
      <c r="AC24" s="135"/>
      <c r="AD24" s="135"/>
      <c r="AE24" s="135"/>
      <c r="AF24" s="135"/>
      <c r="AG24" s="135"/>
      <c r="AH24" s="135"/>
      <c r="AI24" s="135"/>
      <c r="AJ24" s="135"/>
      <c r="AK24" s="135"/>
      <c r="AL24" s="135"/>
      <c r="AM24" s="135"/>
      <c r="AN24" s="135"/>
      <c r="AO24" s="135"/>
      <c r="AP24" s="135"/>
      <c r="AQ24" s="135"/>
      <c r="AR24" s="135"/>
    </row>
    <row r="25" spans="1:44" x14ac:dyDescent="0.25">
      <c r="A25" s="5" t="s">
        <v>90</v>
      </c>
      <c r="B25" s="170">
        <v>516</v>
      </c>
      <c r="C25" s="140">
        <v>2853</v>
      </c>
      <c r="D25" s="159">
        <f t="shared" si="1"/>
        <v>0.41729133604896923</v>
      </c>
      <c r="E25" s="104">
        <v>159</v>
      </c>
      <c r="F25" s="6">
        <v>806</v>
      </c>
      <c r="G25" s="123">
        <f t="shared" si="2"/>
        <v>0.14098845853784825</v>
      </c>
      <c r="H25" s="102">
        <v>417</v>
      </c>
      <c r="I25" s="6">
        <v>2004</v>
      </c>
      <c r="J25" s="182">
        <f t="shared" si="3"/>
        <v>0.28816620460375708</v>
      </c>
      <c r="K25" s="226">
        <f t="shared" si="4"/>
        <v>324.52830188679246</v>
      </c>
      <c r="L25" s="230">
        <f t="shared" si="5"/>
        <v>353.97022332506202</v>
      </c>
      <c r="M25" s="124">
        <f t="shared" si="11"/>
        <v>123.74100719424462</v>
      </c>
      <c r="N25" s="125">
        <f t="shared" si="8"/>
        <v>142.36526946107784</v>
      </c>
      <c r="O25" s="231">
        <f t="shared" si="9"/>
        <v>38.129496402877699</v>
      </c>
      <c r="P25" s="230">
        <f t="shared" si="10"/>
        <v>40.219560878243513</v>
      </c>
      <c r="Q25" s="135"/>
      <c r="R25" s="233"/>
      <c r="S25" s="234"/>
      <c r="T25" s="234"/>
      <c r="U25" s="235"/>
      <c r="V25" s="234"/>
      <c r="W25" s="234"/>
      <c r="X25" s="235"/>
      <c r="Y25" s="236"/>
      <c r="Z25" s="236"/>
      <c r="AA25" s="135"/>
      <c r="AB25" s="135"/>
      <c r="AC25" s="135"/>
      <c r="AD25" s="135"/>
      <c r="AE25" s="135"/>
      <c r="AF25" s="135"/>
      <c r="AG25" s="135"/>
      <c r="AH25" s="135"/>
      <c r="AI25" s="135"/>
      <c r="AJ25" s="135"/>
      <c r="AK25" s="135"/>
      <c r="AL25" s="135"/>
      <c r="AM25" s="135"/>
      <c r="AN25" s="135"/>
      <c r="AO25" s="135"/>
      <c r="AP25" s="135"/>
      <c r="AQ25" s="135"/>
      <c r="AR25" s="135"/>
    </row>
    <row r="26" spans="1:44" x14ac:dyDescent="0.25">
      <c r="A26" s="5" t="s">
        <v>36</v>
      </c>
      <c r="B26" s="170">
        <v>404</v>
      </c>
      <c r="C26" s="140">
        <v>2763</v>
      </c>
      <c r="D26" s="159">
        <f t="shared" si="1"/>
        <v>0.40412757150483769</v>
      </c>
      <c r="E26" s="104">
        <v>252</v>
      </c>
      <c r="F26" s="6">
        <v>1369</v>
      </c>
      <c r="G26" s="123">
        <f t="shared" si="2"/>
        <v>0.23947047113934769</v>
      </c>
      <c r="H26" s="102">
        <v>390</v>
      </c>
      <c r="I26" s="6">
        <v>2417</v>
      </c>
      <c r="J26" s="182">
        <f t="shared" si="3"/>
        <v>0.3475537507621162</v>
      </c>
      <c r="K26" s="226">
        <f t="shared" si="4"/>
        <v>160.31746031746033</v>
      </c>
      <c r="L26" s="230">
        <f t="shared" si="5"/>
        <v>201.82615047479914</v>
      </c>
      <c r="M26" s="124">
        <f t="shared" si="11"/>
        <v>103.58974358974361</v>
      </c>
      <c r="N26" s="125">
        <f t="shared" si="8"/>
        <v>114.31526685974349</v>
      </c>
      <c r="O26" s="231">
        <f t="shared" si="9"/>
        <v>64.615384615384613</v>
      </c>
      <c r="P26" s="230">
        <f t="shared" si="10"/>
        <v>56.640463384360771</v>
      </c>
      <c r="Q26" s="135"/>
      <c r="R26" s="233"/>
      <c r="S26" s="234"/>
      <c r="T26" s="234"/>
      <c r="U26" s="235"/>
      <c r="V26" s="234"/>
      <c r="W26" s="234"/>
      <c r="X26" s="235"/>
      <c r="Y26" s="236"/>
      <c r="Z26" s="236"/>
      <c r="AA26" s="135"/>
      <c r="AB26" s="135"/>
      <c r="AC26" s="135"/>
      <c r="AD26" s="135"/>
      <c r="AE26" s="135"/>
      <c r="AF26" s="135"/>
      <c r="AG26" s="135"/>
      <c r="AH26" s="135"/>
      <c r="AI26" s="135"/>
      <c r="AJ26" s="135"/>
      <c r="AK26" s="135"/>
      <c r="AL26" s="135"/>
      <c r="AM26" s="135"/>
      <c r="AN26" s="135"/>
      <c r="AO26" s="135"/>
      <c r="AP26" s="135"/>
      <c r="AQ26" s="135"/>
      <c r="AR26" s="135"/>
    </row>
    <row r="27" spans="1:44" x14ac:dyDescent="0.25">
      <c r="A27" s="5" t="s">
        <v>25</v>
      </c>
      <c r="B27" s="170">
        <v>491</v>
      </c>
      <c r="C27" s="140">
        <v>2213</v>
      </c>
      <c r="D27" s="159">
        <f t="shared" si="1"/>
        <v>0.32368234373514504</v>
      </c>
      <c r="E27" s="104">
        <v>247</v>
      </c>
      <c r="F27" s="6">
        <v>1189</v>
      </c>
      <c r="G27" s="123">
        <f t="shared" si="2"/>
        <v>0.20798421489020041</v>
      </c>
      <c r="H27" s="102">
        <v>463</v>
      </c>
      <c r="I27" s="6">
        <v>1865</v>
      </c>
      <c r="J27" s="182">
        <f t="shared" si="3"/>
        <v>0.26817862853593161</v>
      </c>
      <c r="K27" s="226">
        <f t="shared" si="4"/>
        <v>198.78542510121457</v>
      </c>
      <c r="L27" s="230">
        <f t="shared" si="5"/>
        <v>186.12279226240537</v>
      </c>
      <c r="M27" s="124">
        <f t="shared" si="11"/>
        <v>106.0475161987041</v>
      </c>
      <c r="N27" s="125">
        <f t="shared" si="8"/>
        <v>118.65951742627345</v>
      </c>
      <c r="O27" s="231">
        <f t="shared" si="9"/>
        <v>53.347732181425492</v>
      </c>
      <c r="P27" s="230">
        <f t="shared" si="10"/>
        <v>63.753351206434317</v>
      </c>
      <c r="Q27" s="135"/>
      <c r="R27" s="233"/>
      <c r="S27" s="234"/>
      <c r="T27" s="234"/>
      <c r="U27" s="235"/>
      <c r="V27" s="234"/>
      <c r="W27" s="234"/>
      <c r="X27" s="235"/>
      <c r="Y27" s="236"/>
      <c r="Z27" s="236"/>
      <c r="AA27" s="135"/>
      <c r="AB27" s="135"/>
      <c r="AC27" s="135"/>
      <c r="AD27" s="135"/>
      <c r="AE27" s="135"/>
      <c r="AF27" s="135"/>
      <c r="AG27" s="135"/>
      <c r="AH27" s="135"/>
      <c r="AI27" s="135"/>
      <c r="AJ27" s="135"/>
      <c r="AK27" s="135"/>
      <c r="AL27" s="135"/>
      <c r="AM27" s="135"/>
      <c r="AN27" s="135"/>
      <c r="AO27" s="135"/>
      <c r="AP27" s="135"/>
      <c r="AQ27" s="135"/>
      <c r="AR27" s="135"/>
    </row>
    <row r="28" spans="1:44" x14ac:dyDescent="0.25">
      <c r="A28" s="5" t="s">
        <v>51</v>
      </c>
      <c r="B28" s="102">
        <v>252</v>
      </c>
      <c r="C28" s="6">
        <v>1808</v>
      </c>
      <c r="D28" s="159">
        <f t="shared" si="1"/>
        <v>0.26444540328655319</v>
      </c>
      <c r="E28" s="104">
        <v>436</v>
      </c>
      <c r="F28" s="6">
        <v>3322</v>
      </c>
      <c r="G28" s="123">
        <f t="shared" si="2"/>
        <v>0.5810963514425953</v>
      </c>
      <c r="H28" s="102">
        <v>974</v>
      </c>
      <c r="I28" s="6">
        <v>7559</v>
      </c>
      <c r="J28" s="182">
        <f t="shared" si="3"/>
        <v>1.0869502697603792</v>
      </c>
      <c r="K28" s="226">
        <f t="shared" si="4"/>
        <v>57.798165137614674</v>
      </c>
      <c r="L28" s="230">
        <f t="shared" si="5"/>
        <v>54.425045153521978</v>
      </c>
      <c r="M28" s="124">
        <f t="shared" si="11"/>
        <v>25.872689938398359</v>
      </c>
      <c r="N28" s="125">
        <f t="shared" si="8"/>
        <v>23.91850773911893</v>
      </c>
      <c r="O28" s="231">
        <f t="shared" si="9"/>
        <v>44.763860369609851</v>
      </c>
      <c r="P28" s="230">
        <f t="shared" si="10"/>
        <v>43.947612118005026</v>
      </c>
      <c r="Q28" s="135"/>
      <c r="R28" s="233"/>
      <c r="S28" s="234"/>
      <c r="T28" s="234"/>
      <c r="U28" s="235"/>
      <c r="V28" s="234"/>
      <c r="W28" s="234"/>
      <c r="X28" s="235"/>
      <c r="Y28" s="236"/>
      <c r="Z28" s="236"/>
      <c r="AA28" s="135"/>
      <c r="AB28" s="135"/>
      <c r="AC28" s="135"/>
      <c r="AD28" s="135"/>
      <c r="AE28" s="135"/>
      <c r="AF28" s="135"/>
      <c r="AG28" s="135"/>
      <c r="AH28" s="135"/>
      <c r="AI28" s="135"/>
      <c r="AJ28" s="135"/>
      <c r="AK28" s="135"/>
      <c r="AL28" s="135"/>
      <c r="AM28" s="135"/>
      <c r="AN28" s="135"/>
      <c r="AO28" s="135"/>
      <c r="AP28" s="135"/>
      <c r="AQ28" s="135"/>
      <c r="AR28" s="135"/>
    </row>
    <row r="29" spans="1:44" x14ac:dyDescent="0.25">
      <c r="A29" s="5" t="s">
        <v>102</v>
      </c>
      <c r="B29" s="102">
        <v>78</v>
      </c>
      <c r="C29" s="6">
        <v>1134</v>
      </c>
      <c r="D29" s="159">
        <f t="shared" si="1"/>
        <v>0.16586343325605715</v>
      </c>
      <c r="E29" s="104">
        <v>49</v>
      </c>
      <c r="F29" s="6">
        <v>233</v>
      </c>
      <c r="G29" s="123">
        <f t="shared" si="2"/>
        <v>4.0757209478062828E-2</v>
      </c>
      <c r="H29" s="102">
        <v>88</v>
      </c>
      <c r="I29" s="6">
        <v>564</v>
      </c>
      <c r="J29" s="182">
        <f t="shared" si="3"/>
        <v>8.1100668361536427E-2</v>
      </c>
      <c r="K29" s="226">
        <f t="shared" si="4"/>
        <v>159.18367346938774</v>
      </c>
      <c r="L29" s="230">
        <f t="shared" si="5"/>
        <v>486.69527896995709</v>
      </c>
      <c r="M29" s="124">
        <f t="shared" si="11"/>
        <v>88.63636363636364</v>
      </c>
      <c r="N29" s="125">
        <f t="shared" si="8"/>
        <v>201.06382978723403</v>
      </c>
      <c r="O29" s="231">
        <f t="shared" si="9"/>
        <v>55.68181818181818</v>
      </c>
      <c r="P29" s="230">
        <f t="shared" si="10"/>
        <v>41.312056737588655</v>
      </c>
      <c r="Q29" s="135"/>
      <c r="R29" s="233"/>
      <c r="S29" s="234"/>
      <c r="T29" s="234"/>
      <c r="U29" s="235"/>
      <c r="V29" s="234"/>
      <c r="W29" s="234"/>
      <c r="X29" s="235"/>
      <c r="Y29" s="236"/>
      <c r="Z29" s="236"/>
      <c r="AA29" s="135"/>
      <c r="AB29" s="135"/>
      <c r="AC29" s="135"/>
      <c r="AD29" s="135"/>
      <c r="AE29" s="135"/>
      <c r="AF29" s="135"/>
      <c r="AG29" s="135"/>
      <c r="AH29" s="135"/>
      <c r="AI29" s="135"/>
      <c r="AJ29" s="135"/>
      <c r="AK29" s="135"/>
      <c r="AL29" s="135"/>
      <c r="AM29" s="135"/>
      <c r="AN29" s="135"/>
      <c r="AO29" s="135"/>
      <c r="AP29" s="135"/>
      <c r="AQ29" s="135"/>
      <c r="AR29" s="135"/>
    </row>
    <row r="30" spans="1:44" x14ac:dyDescent="0.25">
      <c r="A30" s="5" t="s">
        <v>44</v>
      </c>
      <c r="B30" s="102">
        <v>220</v>
      </c>
      <c r="C30" s="6">
        <v>1117</v>
      </c>
      <c r="D30" s="159">
        <f t="shared" si="1"/>
        <v>0.16337694439772119</v>
      </c>
      <c r="E30" s="104">
        <v>148</v>
      </c>
      <c r="F30" s="6">
        <v>595</v>
      </c>
      <c r="G30" s="123">
        <f t="shared" si="2"/>
        <v>0.10407956926801452</v>
      </c>
      <c r="H30" s="102">
        <v>361</v>
      </c>
      <c r="I30" s="6">
        <v>2106</v>
      </c>
      <c r="J30" s="182">
        <f t="shared" si="3"/>
        <v>0.30283334675424772</v>
      </c>
      <c r="K30" s="226">
        <f t="shared" si="4"/>
        <v>148.64864864864865</v>
      </c>
      <c r="L30" s="230">
        <f t="shared" si="5"/>
        <v>187.73109243697479</v>
      </c>
      <c r="M30" s="124">
        <f t="shared" si="11"/>
        <v>60.941828254847643</v>
      </c>
      <c r="N30" s="125">
        <f t="shared" si="8"/>
        <v>53.03893637226971</v>
      </c>
      <c r="O30" s="231">
        <f t="shared" si="9"/>
        <v>40.99722991689751</v>
      </c>
      <c r="P30" s="230">
        <f t="shared" si="10"/>
        <v>28.252611585944919</v>
      </c>
      <c r="Q30" s="135"/>
      <c r="R30" s="233"/>
      <c r="S30" s="234"/>
      <c r="T30" s="234"/>
      <c r="U30" s="235"/>
      <c r="V30" s="234"/>
      <c r="W30" s="234"/>
      <c r="X30" s="235"/>
      <c r="Y30" s="236"/>
      <c r="Z30" s="236"/>
      <c r="AA30" s="135"/>
      <c r="AB30" s="135"/>
      <c r="AC30" s="135"/>
      <c r="AD30" s="135"/>
      <c r="AE30" s="135"/>
      <c r="AF30" s="135"/>
      <c r="AG30" s="135"/>
      <c r="AH30" s="135"/>
      <c r="AI30" s="135"/>
      <c r="AJ30" s="135"/>
      <c r="AK30" s="135"/>
      <c r="AL30" s="135"/>
      <c r="AM30" s="135"/>
      <c r="AN30" s="135"/>
      <c r="AO30" s="135"/>
      <c r="AP30" s="135"/>
      <c r="AQ30" s="135"/>
      <c r="AR30" s="135"/>
    </row>
    <row r="31" spans="1:44" x14ac:dyDescent="0.25">
      <c r="A31" s="5" t="s">
        <v>46</v>
      </c>
      <c r="B31" s="102">
        <v>119</v>
      </c>
      <c r="C31" s="6">
        <v>905</v>
      </c>
      <c r="D31" s="159">
        <f t="shared" si="1"/>
        <v>0.13236896569376694</v>
      </c>
      <c r="E31" s="104">
        <v>75</v>
      </c>
      <c r="F31" s="6">
        <v>615</v>
      </c>
      <c r="G31" s="123">
        <f t="shared" si="2"/>
        <v>0.10757804218458644</v>
      </c>
      <c r="H31" s="102">
        <v>118</v>
      </c>
      <c r="I31" s="6">
        <v>864</v>
      </c>
      <c r="J31" s="182">
        <f t="shared" si="3"/>
        <v>0.12423932174533241</v>
      </c>
      <c r="K31" s="226">
        <f t="shared" si="4"/>
        <v>158.66666666666666</v>
      </c>
      <c r="L31" s="230">
        <f t="shared" si="5"/>
        <v>147.15447154471545</v>
      </c>
      <c r="M31" s="124">
        <f t="shared" si="11"/>
        <v>100.84745762711864</v>
      </c>
      <c r="N31" s="125">
        <f t="shared" si="8"/>
        <v>104.74537037037037</v>
      </c>
      <c r="O31" s="231">
        <f t="shared" si="9"/>
        <v>63.559322033898304</v>
      </c>
      <c r="P31" s="230">
        <f t="shared" si="10"/>
        <v>71.180555555555557</v>
      </c>
      <c r="Q31" s="135"/>
      <c r="R31" s="233"/>
      <c r="S31" s="234"/>
      <c r="T31" s="234"/>
      <c r="U31" s="235"/>
      <c r="V31" s="234"/>
      <c r="W31" s="234"/>
      <c r="X31" s="235"/>
      <c r="Y31" s="236"/>
      <c r="Z31" s="236"/>
      <c r="AA31" s="135"/>
      <c r="AB31" s="135"/>
      <c r="AC31" s="135"/>
      <c r="AD31" s="135"/>
      <c r="AE31" s="135"/>
      <c r="AF31" s="135"/>
      <c r="AG31" s="135"/>
      <c r="AH31" s="135"/>
      <c r="AI31" s="135"/>
      <c r="AJ31" s="135"/>
      <c r="AK31" s="135"/>
      <c r="AL31" s="135"/>
      <c r="AM31" s="135"/>
      <c r="AN31" s="135"/>
      <c r="AO31" s="135"/>
      <c r="AP31" s="135"/>
      <c r="AQ31" s="135"/>
      <c r="AR31" s="135"/>
    </row>
    <row r="32" spans="1:44" x14ac:dyDescent="0.25">
      <c r="A32" s="5" t="s">
        <v>22</v>
      </c>
      <c r="B32" s="102">
        <v>176</v>
      </c>
      <c r="C32" s="6">
        <v>895</v>
      </c>
      <c r="D32" s="159">
        <f t="shared" si="1"/>
        <v>0.13090632518886347</v>
      </c>
      <c r="E32" s="104">
        <v>59</v>
      </c>
      <c r="F32" s="6">
        <v>327</v>
      </c>
      <c r="G32" s="123">
        <f t="shared" si="2"/>
        <v>5.7200032185950836E-2</v>
      </c>
      <c r="H32" s="102">
        <v>164</v>
      </c>
      <c r="I32" s="6">
        <v>861</v>
      </c>
      <c r="J32" s="182">
        <f t="shared" si="3"/>
        <v>0.12380793521149444</v>
      </c>
      <c r="K32" s="226">
        <f t="shared" si="4"/>
        <v>298.30508474576271</v>
      </c>
      <c r="L32" s="230">
        <f t="shared" si="5"/>
        <v>273.70030581039754</v>
      </c>
      <c r="M32" s="124">
        <f t="shared" si="11"/>
        <v>107.31707317073172</v>
      </c>
      <c r="N32" s="125">
        <f t="shared" si="8"/>
        <v>103.94889663182344</v>
      </c>
      <c r="O32" s="231">
        <f t="shared" si="9"/>
        <v>35.975609756097562</v>
      </c>
      <c r="P32" s="230">
        <f t="shared" si="10"/>
        <v>37.979094076655052</v>
      </c>
      <c r="Q32" s="135"/>
      <c r="R32" s="233"/>
      <c r="S32" s="234"/>
      <c r="T32" s="234"/>
      <c r="U32" s="235"/>
      <c r="V32" s="234"/>
      <c r="W32" s="234"/>
      <c r="X32" s="235"/>
      <c r="Y32" s="236"/>
      <c r="Z32" s="236"/>
      <c r="AA32" s="135"/>
      <c r="AB32" s="135"/>
      <c r="AC32" s="135"/>
      <c r="AD32" s="135"/>
      <c r="AE32" s="135"/>
      <c r="AF32" s="135"/>
      <c r="AG32" s="135"/>
      <c r="AH32" s="135"/>
      <c r="AI32" s="135"/>
      <c r="AJ32" s="135"/>
      <c r="AK32" s="135"/>
      <c r="AL32" s="135"/>
      <c r="AM32" s="135"/>
      <c r="AN32" s="135"/>
      <c r="AO32" s="135"/>
      <c r="AP32" s="135"/>
      <c r="AQ32" s="135"/>
      <c r="AR32" s="135"/>
    </row>
    <row r="33" spans="1:44" x14ac:dyDescent="0.25">
      <c r="A33" s="5" t="s">
        <v>24</v>
      </c>
      <c r="B33" s="102">
        <v>148</v>
      </c>
      <c r="C33" s="6">
        <v>742</v>
      </c>
      <c r="D33" s="159">
        <f t="shared" si="1"/>
        <v>0.10852792546383987</v>
      </c>
      <c r="E33" s="104">
        <v>23</v>
      </c>
      <c r="F33" s="6">
        <v>113</v>
      </c>
      <c r="G33" s="123">
        <f t="shared" si="2"/>
        <v>1.9766371978631327E-2</v>
      </c>
      <c r="H33" s="102">
        <v>154</v>
      </c>
      <c r="I33" s="6">
        <v>836</v>
      </c>
      <c r="J33" s="182">
        <f t="shared" si="3"/>
        <v>0.12021304742951144</v>
      </c>
      <c r="K33" s="226">
        <f t="shared" si="4"/>
        <v>643.47826086956525</v>
      </c>
      <c r="L33" s="230">
        <f t="shared" si="5"/>
        <v>656.63716814159295</v>
      </c>
      <c r="M33" s="124">
        <f t="shared" si="11"/>
        <v>96.103896103896105</v>
      </c>
      <c r="N33" s="125">
        <f t="shared" si="8"/>
        <v>88.755980861244026</v>
      </c>
      <c r="O33" s="231">
        <f t="shared" si="9"/>
        <v>14.935064935064934</v>
      </c>
      <c r="P33" s="230">
        <f t="shared" si="10"/>
        <v>13.516746411483254</v>
      </c>
      <c r="Q33" s="135"/>
      <c r="R33" s="165"/>
      <c r="S33" s="237"/>
      <c r="T33" s="237"/>
      <c r="U33" s="238"/>
      <c r="V33" s="237"/>
      <c r="W33" s="237"/>
      <c r="X33" s="239"/>
      <c r="Y33" s="240"/>
      <c r="Z33" s="240"/>
      <c r="AA33" s="135"/>
      <c r="AB33" s="135"/>
      <c r="AC33" s="135"/>
      <c r="AD33" s="135"/>
      <c r="AE33" s="135"/>
      <c r="AF33" s="135"/>
      <c r="AG33" s="135"/>
      <c r="AH33" s="135"/>
      <c r="AI33" s="135"/>
      <c r="AJ33" s="135"/>
      <c r="AK33" s="135"/>
      <c r="AL33" s="135"/>
      <c r="AM33" s="135"/>
      <c r="AN33" s="135"/>
      <c r="AO33" s="135"/>
      <c r="AP33" s="135"/>
      <c r="AQ33" s="135"/>
      <c r="AR33" s="135"/>
    </row>
    <row r="34" spans="1:44" x14ac:dyDescent="0.25">
      <c r="A34" s="5" t="s">
        <v>59</v>
      </c>
      <c r="B34" s="102">
        <v>156</v>
      </c>
      <c r="C34" s="6">
        <v>616</v>
      </c>
      <c r="D34" s="159">
        <f t="shared" si="1"/>
        <v>9.0098655102055739E-2</v>
      </c>
      <c r="E34" s="104">
        <v>43</v>
      </c>
      <c r="F34" s="6">
        <v>249</v>
      </c>
      <c r="G34" s="123">
        <f t="shared" si="2"/>
        <v>4.3555987811320362E-2</v>
      </c>
      <c r="H34" s="102">
        <v>202</v>
      </c>
      <c r="I34" s="6">
        <v>681</v>
      </c>
      <c r="J34" s="182">
        <f t="shared" si="3"/>
        <v>9.7924743181216869E-2</v>
      </c>
      <c r="K34" s="226">
        <f t="shared" si="4"/>
        <v>362.7906976744186</v>
      </c>
      <c r="L34" s="230">
        <f t="shared" si="5"/>
        <v>247.38955823293173</v>
      </c>
      <c r="M34" s="124">
        <f t="shared" si="11"/>
        <v>77.227722772277232</v>
      </c>
      <c r="N34" s="125">
        <f t="shared" si="8"/>
        <v>90.455212922173274</v>
      </c>
      <c r="O34" s="231">
        <f t="shared" si="9"/>
        <v>21.287128712871286</v>
      </c>
      <c r="P34" s="230">
        <f t="shared" si="10"/>
        <v>36.563876651982383</v>
      </c>
      <c r="Q34" s="135"/>
      <c r="R34" s="165"/>
      <c r="S34" s="241"/>
      <c r="T34" s="241"/>
      <c r="U34" s="242"/>
      <c r="V34" s="241"/>
      <c r="W34" s="241"/>
      <c r="X34" s="243"/>
      <c r="Y34" s="244"/>
      <c r="Z34" s="244"/>
      <c r="AA34" s="135"/>
      <c r="AB34" s="135"/>
      <c r="AC34" s="135"/>
      <c r="AD34" s="135"/>
      <c r="AE34" s="135"/>
      <c r="AF34" s="135"/>
      <c r="AG34" s="135"/>
      <c r="AH34" s="135"/>
      <c r="AI34" s="135"/>
      <c r="AJ34" s="135"/>
      <c r="AK34" s="135"/>
      <c r="AL34" s="135"/>
      <c r="AM34" s="135"/>
      <c r="AN34" s="135"/>
      <c r="AO34" s="135"/>
      <c r="AP34" s="135"/>
      <c r="AQ34" s="135"/>
      <c r="AR34" s="135"/>
    </row>
    <row r="35" spans="1:44" x14ac:dyDescent="0.25">
      <c r="A35" s="5" t="s">
        <v>85</v>
      </c>
      <c r="B35" s="102">
        <v>101</v>
      </c>
      <c r="C35" s="6">
        <v>571</v>
      </c>
      <c r="D35" s="159">
        <f t="shared" si="1"/>
        <v>8.3516772829989983E-2</v>
      </c>
      <c r="E35" s="104">
        <v>69</v>
      </c>
      <c r="F35" s="6">
        <v>347</v>
      </c>
      <c r="G35" s="123">
        <f t="shared" si="2"/>
        <v>6.069850510252274E-2</v>
      </c>
      <c r="H35" s="102">
        <v>47</v>
      </c>
      <c r="I35" s="6">
        <v>237</v>
      </c>
      <c r="J35" s="182">
        <f t="shared" si="3"/>
        <v>3.4079536173198817E-2</v>
      </c>
      <c r="K35" s="226">
        <f t="shared" si="4"/>
        <v>146.37681159420291</v>
      </c>
      <c r="L35" s="230">
        <f t="shared" si="5"/>
        <v>164.55331412103746</v>
      </c>
      <c r="M35" s="124">
        <f t="shared" si="11"/>
        <v>214.89361702127661</v>
      </c>
      <c r="N35" s="125">
        <f t="shared" si="8"/>
        <v>240.9282700421941</v>
      </c>
      <c r="O35" s="231">
        <f t="shared" si="9"/>
        <v>146.80851063829786</v>
      </c>
      <c r="P35" s="230">
        <f t="shared" si="10"/>
        <v>146.41350210970467</v>
      </c>
      <c r="Q35" s="135"/>
      <c r="R35" s="165"/>
      <c r="S35" s="241"/>
      <c r="T35" s="241"/>
      <c r="U35" s="242"/>
      <c r="V35" s="241"/>
      <c r="W35" s="241"/>
      <c r="X35" s="243"/>
      <c r="Y35" s="244"/>
      <c r="Z35" s="244"/>
      <c r="AA35" s="135"/>
      <c r="AB35" s="135"/>
      <c r="AC35" s="135"/>
      <c r="AD35" s="135"/>
      <c r="AE35" s="135"/>
      <c r="AF35" s="135"/>
      <c r="AG35" s="135"/>
      <c r="AH35" s="135"/>
      <c r="AI35" s="135"/>
      <c r="AJ35" s="135"/>
      <c r="AK35" s="135"/>
      <c r="AL35" s="135"/>
      <c r="AM35" s="135"/>
      <c r="AN35" s="135"/>
      <c r="AO35" s="135"/>
      <c r="AP35" s="135"/>
      <c r="AQ35" s="135"/>
      <c r="AR35" s="135"/>
    </row>
    <row r="36" spans="1:44" x14ac:dyDescent="0.25">
      <c r="A36" s="5" t="s">
        <v>54</v>
      </c>
      <c r="B36" s="102">
        <v>173</v>
      </c>
      <c r="C36" s="6">
        <v>516</v>
      </c>
      <c r="D36" s="159">
        <f t="shared" si="1"/>
        <v>7.5472250053020717E-2</v>
      </c>
      <c r="E36" s="104">
        <v>84</v>
      </c>
      <c r="F36" s="6">
        <v>277</v>
      </c>
      <c r="G36" s="123">
        <f t="shared" si="2"/>
        <v>4.8453849894521041E-2</v>
      </c>
      <c r="H36" s="102">
        <v>173</v>
      </c>
      <c r="I36" s="6">
        <v>535</v>
      </c>
      <c r="J36" s="182">
        <f t="shared" si="3"/>
        <v>7.6930598534436151E-2</v>
      </c>
      <c r="K36" s="226">
        <f t="shared" si="4"/>
        <v>205.95238095238093</v>
      </c>
      <c r="L36" s="230">
        <f t="shared" si="5"/>
        <v>186.28158844765343</v>
      </c>
      <c r="M36" s="124">
        <f t="shared" si="11"/>
        <v>100</v>
      </c>
      <c r="N36" s="125">
        <f t="shared" si="8"/>
        <v>96.44859813084112</v>
      </c>
      <c r="O36" s="231">
        <f t="shared" si="9"/>
        <v>48.554913294797686</v>
      </c>
      <c r="P36" s="230">
        <f t="shared" si="10"/>
        <v>51.77570093457944</v>
      </c>
      <c r="Q36" s="135"/>
      <c r="R36" s="165"/>
      <c r="S36" s="241"/>
      <c r="T36" s="241"/>
      <c r="U36" s="242"/>
      <c r="V36" s="241"/>
      <c r="W36" s="241"/>
      <c r="X36" s="243"/>
      <c r="Y36" s="244"/>
      <c r="Z36" s="244"/>
      <c r="AA36" s="135"/>
      <c r="AB36" s="135"/>
      <c r="AC36" s="135"/>
      <c r="AD36" s="135"/>
      <c r="AE36" s="135"/>
      <c r="AF36" s="135"/>
      <c r="AG36" s="135"/>
      <c r="AH36" s="135"/>
      <c r="AI36" s="135"/>
      <c r="AJ36" s="135"/>
      <c r="AK36" s="135"/>
      <c r="AL36" s="135"/>
      <c r="AM36" s="135"/>
      <c r="AN36" s="135"/>
      <c r="AO36" s="135"/>
      <c r="AP36" s="135"/>
      <c r="AQ36" s="135"/>
      <c r="AR36" s="135"/>
    </row>
    <row r="37" spans="1:44" x14ac:dyDescent="0.25">
      <c r="A37" s="5" t="s">
        <v>75</v>
      </c>
      <c r="B37" s="102">
        <v>98</v>
      </c>
      <c r="C37" s="6">
        <v>457</v>
      </c>
      <c r="D37" s="159">
        <f t="shared" si="1"/>
        <v>6.684267107409006E-2</v>
      </c>
      <c r="E37" s="104">
        <v>58</v>
      </c>
      <c r="F37" s="6">
        <v>270</v>
      </c>
      <c r="G37" s="123">
        <f t="shared" si="2"/>
        <v>4.7229384373720873E-2</v>
      </c>
      <c r="H37" s="102">
        <v>181</v>
      </c>
      <c r="I37" s="6">
        <v>679</v>
      </c>
      <c r="J37" s="182">
        <f t="shared" si="3"/>
        <v>9.7637152158658216E-2</v>
      </c>
      <c r="K37" s="226">
        <f t="shared" si="4"/>
        <v>168.9655172413793</v>
      </c>
      <c r="L37" s="230">
        <f t="shared" si="5"/>
        <v>169.25925925925927</v>
      </c>
      <c r="M37" s="124">
        <f t="shared" si="11"/>
        <v>54.143646408839771</v>
      </c>
      <c r="N37" s="125">
        <f t="shared" si="8"/>
        <v>67.304860088365245</v>
      </c>
      <c r="O37" s="231">
        <f t="shared" si="9"/>
        <v>32.044198895027627</v>
      </c>
      <c r="P37" s="230">
        <f t="shared" si="10"/>
        <v>39.764359351988219</v>
      </c>
      <c r="Q37" s="135"/>
      <c r="R37" s="135"/>
      <c r="S37" s="166"/>
      <c r="T37" s="166"/>
      <c r="U37" s="245"/>
      <c r="V37" s="166"/>
      <c r="W37" s="166"/>
      <c r="X37" s="135"/>
      <c r="Y37" s="135"/>
      <c r="Z37" s="135"/>
      <c r="AA37" s="135"/>
      <c r="AB37" s="135"/>
      <c r="AC37" s="135"/>
      <c r="AD37" s="135"/>
      <c r="AE37" s="135"/>
      <c r="AF37" s="135"/>
      <c r="AG37" s="135"/>
      <c r="AH37" s="135"/>
      <c r="AI37" s="135"/>
      <c r="AJ37" s="135"/>
      <c r="AK37" s="135"/>
      <c r="AL37" s="135"/>
      <c r="AM37" s="135"/>
      <c r="AN37" s="135"/>
      <c r="AO37" s="135"/>
      <c r="AP37" s="135"/>
      <c r="AQ37" s="135"/>
      <c r="AR37" s="135"/>
    </row>
    <row r="38" spans="1:44" x14ac:dyDescent="0.25">
      <c r="A38" s="5" t="s">
        <v>95</v>
      </c>
      <c r="B38" s="102">
        <v>58</v>
      </c>
      <c r="C38" s="6">
        <v>405</v>
      </c>
      <c r="D38" s="159">
        <f t="shared" ref="D38:D69" si="12">IF($C$83&lt;&gt;0,C38/$C$83*100,0)</f>
        <v>5.9236940448591846E-2</v>
      </c>
      <c r="E38" s="104">
        <v>21</v>
      </c>
      <c r="F38" s="6">
        <v>125</v>
      </c>
      <c r="G38" s="123">
        <f t="shared" ref="G38:G69" si="13">IF($F$83&lt;&gt;0,F38/$F$83*100,0)</f>
        <v>2.1865455728574477E-2</v>
      </c>
      <c r="H38" s="102">
        <v>67</v>
      </c>
      <c r="I38" s="6">
        <v>431</v>
      </c>
      <c r="J38" s="182">
        <f t="shared" ref="J38:J69" si="14">IF($I$83&lt;&gt;0,I38/$I$83*100,0)</f>
        <v>6.1975865361386877E-2</v>
      </c>
      <c r="K38" s="226">
        <f t="shared" ref="K38:K69" si="15">IF(OR(B38&lt;&gt;0)*(E38&lt;&gt;0),B38/E38*100," ")</f>
        <v>276.1904761904762</v>
      </c>
      <c r="L38" s="230">
        <f t="shared" ref="L38:L69" si="16">IF(OR(C38&lt;&gt;0)*(F38&lt;&gt;0),C38/F38*100," ")</f>
        <v>324</v>
      </c>
      <c r="M38" s="124">
        <f t="shared" si="11"/>
        <v>86.567164179104466</v>
      </c>
      <c r="N38" s="125">
        <f t="shared" si="8"/>
        <v>93.967517401392115</v>
      </c>
      <c r="O38" s="231">
        <f t="shared" si="9"/>
        <v>31.343283582089555</v>
      </c>
      <c r="P38" s="230">
        <f t="shared" si="10"/>
        <v>29.002320185614849</v>
      </c>
      <c r="Q38" s="135"/>
      <c r="R38" s="135"/>
      <c r="S38" s="166"/>
      <c r="T38" s="135"/>
      <c r="U38" s="135"/>
      <c r="V38" s="135"/>
      <c r="W38" s="135"/>
      <c r="X38" s="135"/>
      <c r="Y38" s="135"/>
      <c r="Z38" s="135"/>
      <c r="AA38" s="135"/>
      <c r="AB38" s="135"/>
      <c r="AC38" s="135"/>
      <c r="AD38" s="135"/>
      <c r="AE38" s="135"/>
      <c r="AF38" s="135"/>
      <c r="AG38" s="135"/>
      <c r="AH38" s="135"/>
      <c r="AI38" s="135"/>
      <c r="AJ38" s="135"/>
      <c r="AK38" s="135"/>
      <c r="AL38" s="135"/>
      <c r="AM38" s="135"/>
      <c r="AN38" s="135"/>
      <c r="AO38" s="135"/>
      <c r="AP38" s="135"/>
      <c r="AQ38" s="135"/>
      <c r="AR38" s="135"/>
    </row>
    <row r="39" spans="1:44" x14ac:dyDescent="0.25">
      <c r="A39" s="5" t="s">
        <v>64</v>
      </c>
      <c r="B39" s="102">
        <v>15</v>
      </c>
      <c r="C39" s="6">
        <v>351</v>
      </c>
      <c r="D39" s="159">
        <f t="shared" si="12"/>
        <v>5.1338681722112929E-2</v>
      </c>
      <c r="E39" s="104">
        <v>12</v>
      </c>
      <c r="F39" s="6">
        <v>49</v>
      </c>
      <c r="G39" s="123">
        <f t="shared" si="13"/>
        <v>8.5712586456011958E-3</v>
      </c>
      <c r="H39" s="102">
        <v>11</v>
      </c>
      <c r="I39" s="6">
        <v>47</v>
      </c>
      <c r="J39" s="182">
        <f t="shared" si="14"/>
        <v>6.7583890301280347E-3</v>
      </c>
      <c r="K39" s="226">
        <f t="shared" si="15"/>
        <v>125</v>
      </c>
      <c r="L39" s="230">
        <f t="shared" si="16"/>
        <v>716.32653061224494</v>
      </c>
      <c r="M39" s="124">
        <f t="shared" si="11"/>
        <v>136.36363636363635</v>
      </c>
      <c r="N39" s="125">
        <f t="shared" ref="N39:N70" si="17">IF(OR(C39&lt;&gt;0)*(I39&lt;&gt;0),C39/I39*100," ")</f>
        <v>746.80851063829778</v>
      </c>
      <c r="O39" s="231">
        <f t="shared" ref="O39:O70" si="18">IF(OR(E39&lt;&gt;0)*(H39&lt;&gt;0),E39/H39*100," ")</f>
        <v>109.09090909090908</v>
      </c>
      <c r="P39" s="230">
        <f t="shared" si="10"/>
        <v>104.25531914893618</v>
      </c>
      <c r="Q39" s="135"/>
      <c r="R39" s="135"/>
      <c r="S39" s="135"/>
      <c r="T39" s="135"/>
      <c r="U39" s="135"/>
      <c r="V39" s="135"/>
      <c r="W39" s="135"/>
      <c r="X39" s="135"/>
      <c r="Y39" s="135"/>
      <c r="Z39" s="135"/>
      <c r="AA39" s="135"/>
      <c r="AB39" s="135"/>
      <c r="AC39" s="135"/>
      <c r="AD39" s="135"/>
      <c r="AE39" s="135"/>
      <c r="AF39" s="135"/>
      <c r="AG39" s="135"/>
      <c r="AH39" s="135"/>
      <c r="AI39" s="135"/>
      <c r="AJ39" s="135"/>
      <c r="AK39" s="135"/>
      <c r="AL39" s="135"/>
      <c r="AM39" s="135"/>
      <c r="AN39" s="135"/>
      <c r="AO39" s="135"/>
      <c r="AP39" s="135"/>
      <c r="AQ39" s="135"/>
      <c r="AR39" s="135"/>
    </row>
    <row r="40" spans="1:44" x14ac:dyDescent="0.25">
      <c r="A40" s="5" t="s">
        <v>97</v>
      </c>
      <c r="B40" s="102">
        <v>68</v>
      </c>
      <c r="C40" s="6">
        <v>301</v>
      </c>
      <c r="D40" s="159">
        <f t="shared" si="12"/>
        <v>4.4025479197595419E-2</v>
      </c>
      <c r="E40" s="104">
        <v>34</v>
      </c>
      <c r="F40" s="6">
        <v>126</v>
      </c>
      <c r="G40" s="123">
        <f t="shared" si="13"/>
        <v>2.2040379374403073E-2</v>
      </c>
      <c r="H40" s="102">
        <v>61</v>
      </c>
      <c r="I40" s="6">
        <v>307</v>
      </c>
      <c r="J40" s="182">
        <f t="shared" si="14"/>
        <v>4.414522196275121E-2</v>
      </c>
      <c r="K40" s="226">
        <f t="shared" si="15"/>
        <v>200</v>
      </c>
      <c r="L40" s="230">
        <f t="shared" si="16"/>
        <v>238.88888888888889</v>
      </c>
      <c r="M40" s="124">
        <f t="shared" si="11"/>
        <v>111.47540983606557</v>
      </c>
      <c r="N40" s="125">
        <f t="shared" si="17"/>
        <v>98.045602605863195</v>
      </c>
      <c r="O40" s="231">
        <f t="shared" si="18"/>
        <v>55.737704918032783</v>
      </c>
      <c r="P40" s="230">
        <f t="shared" si="10"/>
        <v>41.042345276872965</v>
      </c>
      <c r="Q40" s="135"/>
      <c r="R40" s="135"/>
      <c r="S40" s="135"/>
      <c r="T40" s="135"/>
      <c r="U40" s="135"/>
      <c r="V40" s="135"/>
      <c r="W40" s="135"/>
      <c r="X40" s="135"/>
      <c r="Y40" s="135"/>
      <c r="Z40" s="135"/>
      <c r="AA40" s="135"/>
      <c r="AB40" s="135"/>
      <c r="AC40" s="135"/>
      <c r="AD40" s="135"/>
      <c r="AE40" s="135"/>
      <c r="AF40" s="135"/>
      <c r="AG40" s="135"/>
      <c r="AH40" s="135"/>
      <c r="AI40" s="135"/>
      <c r="AJ40" s="135"/>
      <c r="AK40" s="135"/>
      <c r="AL40" s="135"/>
      <c r="AM40" s="135"/>
      <c r="AN40" s="135"/>
      <c r="AO40" s="135"/>
      <c r="AP40" s="135"/>
      <c r="AQ40" s="135"/>
      <c r="AR40" s="135"/>
    </row>
    <row r="41" spans="1:44" x14ac:dyDescent="0.25">
      <c r="A41" s="5" t="s">
        <v>32</v>
      </c>
      <c r="B41" s="102">
        <v>64</v>
      </c>
      <c r="C41" s="6">
        <v>298</v>
      </c>
      <c r="D41" s="159">
        <f t="shared" si="12"/>
        <v>4.3586687046124367E-2</v>
      </c>
      <c r="E41" s="104">
        <v>81</v>
      </c>
      <c r="F41" s="6">
        <v>431</v>
      </c>
      <c r="G41" s="123">
        <f t="shared" si="13"/>
        <v>7.5392091352124796E-2</v>
      </c>
      <c r="H41" s="102">
        <v>71</v>
      </c>
      <c r="I41" s="6">
        <v>387</v>
      </c>
      <c r="J41" s="182">
        <f t="shared" si="14"/>
        <v>5.5648862865096807E-2</v>
      </c>
      <c r="K41" s="226">
        <f t="shared" si="15"/>
        <v>79.012345679012341</v>
      </c>
      <c r="L41" s="230">
        <f t="shared" si="16"/>
        <v>69.141531322505799</v>
      </c>
      <c r="M41" s="124">
        <f t="shared" si="11"/>
        <v>90.140845070422543</v>
      </c>
      <c r="N41" s="125">
        <f t="shared" si="17"/>
        <v>77.002583979328165</v>
      </c>
      <c r="O41" s="231">
        <f t="shared" si="18"/>
        <v>114.08450704225352</v>
      </c>
      <c r="P41" s="230">
        <f t="shared" si="10"/>
        <v>111.36950904392764</v>
      </c>
      <c r="Q41" s="135"/>
      <c r="R41" s="135"/>
      <c r="S41" s="135"/>
      <c r="T41" s="135"/>
      <c r="U41" s="135"/>
      <c r="V41" s="135"/>
      <c r="W41" s="135"/>
      <c r="X41" s="135"/>
      <c r="Y41" s="135"/>
      <c r="Z41" s="135"/>
      <c r="AA41" s="135"/>
      <c r="AB41" s="135"/>
      <c r="AC41" s="135"/>
      <c r="AD41" s="135"/>
      <c r="AE41" s="135"/>
      <c r="AF41" s="135"/>
      <c r="AG41" s="135"/>
      <c r="AH41" s="135"/>
      <c r="AI41" s="135"/>
      <c r="AJ41" s="135"/>
      <c r="AK41" s="135"/>
      <c r="AL41" s="135"/>
      <c r="AM41" s="135"/>
      <c r="AN41" s="135"/>
      <c r="AO41" s="135"/>
      <c r="AP41" s="135"/>
      <c r="AQ41" s="135"/>
      <c r="AR41" s="135"/>
    </row>
    <row r="42" spans="1:44" x14ac:dyDescent="0.25">
      <c r="A42" s="5" t="s">
        <v>31</v>
      </c>
      <c r="B42" s="102">
        <v>47</v>
      </c>
      <c r="C42" s="6">
        <v>289</v>
      </c>
      <c r="D42" s="159">
        <f t="shared" si="12"/>
        <v>4.227031059171122E-2</v>
      </c>
      <c r="E42" s="104">
        <v>19</v>
      </c>
      <c r="F42" s="6">
        <v>99</v>
      </c>
      <c r="G42" s="123">
        <f t="shared" si="13"/>
        <v>1.7317440937030984E-2</v>
      </c>
      <c r="H42" s="102">
        <v>176</v>
      </c>
      <c r="I42" s="6">
        <v>1311</v>
      </c>
      <c r="J42" s="182">
        <f t="shared" si="14"/>
        <v>0.18851591528718839</v>
      </c>
      <c r="K42" s="226">
        <f t="shared" si="15"/>
        <v>247.36842105263159</v>
      </c>
      <c r="L42" s="230">
        <f t="shared" si="16"/>
        <v>291.91919191919192</v>
      </c>
      <c r="M42" s="124">
        <f t="shared" si="11"/>
        <v>26.704545454545453</v>
      </c>
      <c r="N42" s="125">
        <f t="shared" si="17"/>
        <v>22.04424103737605</v>
      </c>
      <c r="O42" s="231">
        <f t="shared" si="18"/>
        <v>10.795454545454545</v>
      </c>
      <c r="P42" s="230">
        <f t="shared" si="10"/>
        <v>7.551487414187644</v>
      </c>
      <c r="Q42" s="135"/>
      <c r="R42" s="135"/>
      <c r="S42" s="135"/>
      <c r="T42" s="135"/>
      <c r="U42" s="135"/>
      <c r="V42" s="135"/>
      <c r="W42" s="135"/>
      <c r="X42" s="135"/>
      <c r="Y42" s="135"/>
      <c r="Z42" s="135"/>
      <c r="AA42" s="135"/>
      <c r="AB42" s="135"/>
      <c r="AC42" s="135"/>
      <c r="AD42" s="135"/>
      <c r="AE42" s="135"/>
      <c r="AF42" s="135"/>
      <c r="AG42" s="135"/>
      <c r="AH42" s="135"/>
      <c r="AI42" s="135"/>
      <c r="AJ42" s="135"/>
      <c r="AK42" s="135"/>
      <c r="AL42" s="135"/>
      <c r="AM42" s="135"/>
      <c r="AN42" s="135"/>
      <c r="AO42" s="135"/>
      <c r="AP42" s="135"/>
      <c r="AQ42" s="135"/>
      <c r="AR42" s="135"/>
    </row>
    <row r="43" spans="1:44" x14ac:dyDescent="0.25">
      <c r="A43" s="5" t="s">
        <v>19</v>
      </c>
      <c r="B43" s="102">
        <v>40</v>
      </c>
      <c r="C43" s="6">
        <v>229</v>
      </c>
      <c r="D43" s="159">
        <f t="shared" si="12"/>
        <v>3.3494467562290201E-2</v>
      </c>
      <c r="E43" s="104">
        <v>65</v>
      </c>
      <c r="F43" s="6">
        <v>835</v>
      </c>
      <c r="G43" s="123">
        <f t="shared" si="13"/>
        <v>0.14606124426687753</v>
      </c>
      <c r="H43" s="102">
        <v>63</v>
      </c>
      <c r="I43" s="6">
        <v>893</v>
      </c>
      <c r="J43" s="182">
        <f t="shared" si="14"/>
        <v>0.12840939157243267</v>
      </c>
      <c r="K43" s="226">
        <f t="shared" si="15"/>
        <v>61.53846153846154</v>
      </c>
      <c r="L43" s="230">
        <f t="shared" si="16"/>
        <v>27.425149700598801</v>
      </c>
      <c r="M43" s="124">
        <f t="shared" si="11"/>
        <v>63.492063492063487</v>
      </c>
      <c r="N43" s="125">
        <f t="shared" si="17"/>
        <v>25.643896976483759</v>
      </c>
      <c r="O43" s="231">
        <f t="shared" si="18"/>
        <v>103.17460317460319</v>
      </c>
      <c r="P43" s="230">
        <f t="shared" si="10"/>
        <v>93.505039193729004</v>
      </c>
      <c r="Q43" s="135"/>
      <c r="R43" s="135"/>
      <c r="S43" s="225"/>
      <c r="T43" s="135"/>
      <c r="U43" s="135"/>
      <c r="V43" s="135"/>
      <c r="W43" s="135"/>
      <c r="X43" s="135"/>
      <c r="Y43" s="135"/>
      <c r="Z43" s="135"/>
      <c r="AA43" s="135"/>
      <c r="AB43" s="135"/>
      <c r="AC43" s="135"/>
      <c r="AD43" s="135"/>
      <c r="AE43" s="135"/>
      <c r="AF43" s="135"/>
      <c r="AG43" s="135"/>
      <c r="AH43" s="135"/>
      <c r="AI43" s="135"/>
      <c r="AJ43" s="135"/>
      <c r="AK43" s="135"/>
      <c r="AL43" s="135"/>
      <c r="AM43" s="135"/>
      <c r="AN43" s="135"/>
      <c r="AO43" s="135"/>
      <c r="AP43" s="135"/>
      <c r="AQ43" s="135"/>
      <c r="AR43" s="135"/>
    </row>
    <row r="44" spans="1:44" x14ac:dyDescent="0.25">
      <c r="A44" s="206" t="s">
        <v>28</v>
      </c>
      <c r="B44" s="102">
        <v>27</v>
      </c>
      <c r="C44" s="6">
        <v>215</v>
      </c>
      <c r="D44" s="159">
        <f t="shared" si="12"/>
        <v>3.1446770855425299E-2</v>
      </c>
      <c r="E44" s="104">
        <v>20</v>
      </c>
      <c r="F44" s="6">
        <v>212</v>
      </c>
      <c r="G44" s="123">
        <f t="shared" si="13"/>
        <v>3.7083812915662311E-2</v>
      </c>
      <c r="H44" s="102">
        <v>108</v>
      </c>
      <c r="I44" s="6">
        <v>790</v>
      </c>
      <c r="J44" s="182">
        <f t="shared" si="14"/>
        <v>0.11359845391066273</v>
      </c>
      <c r="K44" s="226">
        <f t="shared" si="15"/>
        <v>135</v>
      </c>
      <c r="L44" s="230">
        <f t="shared" si="16"/>
        <v>101.41509433962264</v>
      </c>
      <c r="M44" s="124">
        <f t="shared" si="11"/>
        <v>25</v>
      </c>
      <c r="N44" s="125">
        <f t="shared" si="17"/>
        <v>27.215189873417721</v>
      </c>
      <c r="O44" s="231">
        <f t="shared" si="18"/>
        <v>18.518518518518519</v>
      </c>
      <c r="P44" s="230">
        <f t="shared" si="10"/>
        <v>26.835443037974681</v>
      </c>
      <c r="Q44" s="135"/>
      <c r="R44" s="135"/>
      <c r="S44" s="225"/>
      <c r="T44" s="135"/>
      <c r="U44" s="135"/>
      <c r="V44" s="135"/>
      <c r="W44" s="135"/>
      <c r="X44" s="135"/>
      <c r="Y44" s="135"/>
      <c r="Z44" s="135"/>
      <c r="AA44" s="135"/>
      <c r="AB44" s="135"/>
      <c r="AC44" s="135"/>
      <c r="AD44" s="135"/>
      <c r="AE44" s="135"/>
      <c r="AF44" s="135"/>
      <c r="AG44" s="135"/>
      <c r="AH44" s="135"/>
      <c r="AI44" s="135"/>
      <c r="AJ44" s="135"/>
      <c r="AK44" s="135"/>
      <c r="AL44" s="135"/>
      <c r="AM44" s="135"/>
      <c r="AN44" s="135"/>
      <c r="AO44" s="135"/>
      <c r="AP44" s="135"/>
      <c r="AQ44" s="135"/>
      <c r="AR44" s="135"/>
    </row>
    <row r="45" spans="1:44" x14ac:dyDescent="0.25">
      <c r="A45" s="5" t="s">
        <v>49</v>
      </c>
      <c r="B45" s="102">
        <v>44</v>
      </c>
      <c r="C45" s="6">
        <v>206</v>
      </c>
      <c r="D45" s="159">
        <f t="shared" si="12"/>
        <v>3.0130394401012148E-2</v>
      </c>
      <c r="E45" s="104">
        <v>30</v>
      </c>
      <c r="F45" s="6">
        <v>193</v>
      </c>
      <c r="G45" s="123">
        <f t="shared" si="13"/>
        <v>3.3760263644918992E-2</v>
      </c>
      <c r="H45" s="102">
        <v>66</v>
      </c>
      <c r="I45" s="6">
        <v>276</v>
      </c>
      <c r="J45" s="182">
        <f t="shared" si="14"/>
        <v>3.9687561113092296E-2</v>
      </c>
      <c r="K45" s="226">
        <f t="shared" si="15"/>
        <v>146.66666666666666</v>
      </c>
      <c r="L45" s="230">
        <f t="shared" si="16"/>
        <v>106.73575129533678</v>
      </c>
      <c r="M45" s="124">
        <f t="shared" si="11"/>
        <v>66.666666666666657</v>
      </c>
      <c r="N45" s="125">
        <f t="shared" si="17"/>
        <v>74.637681159420282</v>
      </c>
      <c r="O45" s="231">
        <f t="shared" si="18"/>
        <v>45.454545454545453</v>
      </c>
      <c r="P45" s="230">
        <f t="shared" si="10"/>
        <v>69.927536231884062</v>
      </c>
      <c r="Q45" s="135"/>
      <c r="R45" s="135"/>
      <c r="S45" s="225"/>
      <c r="T45" s="135"/>
      <c r="U45" s="135"/>
      <c r="V45" s="135"/>
      <c r="W45" s="135"/>
      <c r="X45" s="135"/>
      <c r="Y45" s="135"/>
      <c r="Z45" s="135"/>
      <c r="AA45" s="135"/>
      <c r="AB45" s="135"/>
      <c r="AC45" s="135"/>
      <c r="AD45" s="135"/>
      <c r="AE45" s="135"/>
      <c r="AF45" s="135"/>
      <c r="AG45" s="135"/>
      <c r="AH45" s="135"/>
      <c r="AI45" s="135"/>
      <c r="AJ45" s="135"/>
      <c r="AK45" s="135"/>
      <c r="AL45" s="135"/>
      <c r="AM45" s="135"/>
      <c r="AN45" s="135"/>
      <c r="AO45" s="135"/>
      <c r="AP45" s="135"/>
      <c r="AQ45" s="135"/>
      <c r="AR45" s="135"/>
    </row>
    <row r="46" spans="1:44" x14ac:dyDescent="0.25">
      <c r="A46" s="5" t="s">
        <v>56</v>
      </c>
      <c r="B46" s="102">
        <v>60</v>
      </c>
      <c r="C46" s="6">
        <v>206</v>
      </c>
      <c r="D46" s="159">
        <f t="shared" si="12"/>
        <v>3.0130394401012148E-2</v>
      </c>
      <c r="E46" s="104">
        <v>37</v>
      </c>
      <c r="F46" s="6">
        <v>201</v>
      </c>
      <c r="G46" s="123">
        <f t="shared" si="13"/>
        <v>3.5159652811547759E-2</v>
      </c>
      <c r="H46" s="102">
        <v>30</v>
      </c>
      <c r="I46" s="6">
        <v>157</v>
      </c>
      <c r="J46" s="182">
        <f t="shared" si="14"/>
        <v>2.2575895270853224E-2</v>
      </c>
      <c r="K46" s="226">
        <f t="shared" si="15"/>
        <v>162.16216216216216</v>
      </c>
      <c r="L46" s="230">
        <f t="shared" si="16"/>
        <v>102.48756218905473</v>
      </c>
      <c r="M46" s="124">
        <f t="shared" si="11"/>
        <v>200</v>
      </c>
      <c r="N46" s="125">
        <f t="shared" si="17"/>
        <v>131.21019108280254</v>
      </c>
      <c r="O46" s="231">
        <f t="shared" si="18"/>
        <v>123.33333333333334</v>
      </c>
      <c r="P46" s="230">
        <f t="shared" si="10"/>
        <v>128.02547770700636</v>
      </c>
      <c r="Q46" s="135"/>
      <c r="R46" s="135"/>
      <c r="S46" s="225"/>
      <c r="T46" s="135"/>
      <c r="U46" s="135"/>
      <c r="V46" s="135"/>
      <c r="W46" s="135"/>
      <c r="X46" s="135"/>
      <c r="Y46" s="135"/>
      <c r="Z46" s="135"/>
      <c r="AA46" s="135"/>
      <c r="AB46" s="135"/>
      <c r="AC46" s="135"/>
      <c r="AD46" s="135"/>
      <c r="AE46" s="135"/>
      <c r="AF46" s="135"/>
      <c r="AG46" s="135"/>
      <c r="AH46" s="135"/>
      <c r="AI46" s="135"/>
      <c r="AJ46" s="135"/>
      <c r="AK46" s="135"/>
      <c r="AL46" s="135"/>
      <c r="AM46" s="135"/>
      <c r="AN46" s="135"/>
      <c r="AO46" s="135"/>
      <c r="AP46" s="135"/>
      <c r="AQ46" s="135"/>
      <c r="AR46" s="135"/>
    </row>
    <row r="47" spans="1:44" x14ac:dyDescent="0.25">
      <c r="A47" s="5" t="s">
        <v>37</v>
      </c>
      <c r="B47" s="102">
        <v>44</v>
      </c>
      <c r="C47" s="6">
        <v>188</v>
      </c>
      <c r="D47" s="159">
        <f t="shared" si="12"/>
        <v>2.7497641492185844E-2</v>
      </c>
      <c r="E47" s="104">
        <v>14</v>
      </c>
      <c r="F47" s="6">
        <v>80</v>
      </c>
      <c r="G47" s="123">
        <f t="shared" si="13"/>
        <v>1.3993891666287664E-2</v>
      </c>
      <c r="H47" s="102">
        <v>85</v>
      </c>
      <c r="I47" s="6">
        <v>377</v>
      </c>
      <c r="J47" s="182">
        <f t="shared" si="14"/>
        <v>5.4210907752303597E-2</v>
      </c>
      <c r="K47" s="226">
        <f t="shared" si="15"/>
        <v>314.28571428571428</v>
      </c>
      <c r="L47" s="230">
        <f t="shared" si="16"/>
        <v>235</v>
      </c>
      <c r="M47" s="124">
        <f t="shared" si="11"/>
        <v>51.764705882352949</v>
      </c>
      <c r="N47" s="125">
        <f t="shared" si="17"/>
        <v>49.867374005305038</v>
      </c>
      <c r="O47" s="231">
        <f t="shared" si="18"/>
        <v>16.470588235294116</v>
      </c>
      <c r="P47" s="230">
        <f t="shared" si="10"/>
        <v>21.220159151193634</v>
      </c>
      <c r="Q47" s="135"/>
      <c r="R47" s="135"/>
      <c r="S47" s="225"/>
      <c r="T47" s="135"/>
      <c r="U47" s="135"/>
      <c r="V47" s="135"/>
      <c r="W47" s="135"/>
      <c r="X47" s="135"/>
      <c r="Y47" s="135"/>
      <c r="Z47" s="135"/>
      <c r="AA47" s="135"/>
      <c r="AB47" s="135"/>
      <c r="AC47" s="135"/>
      <c r="AD47" s="135"/>
      <c r="AE47" s="135"/>
      <c r="AF47" s="135"/>
      <c r="AG47" s="135"/>
      <c r="AH47" s="135"/>
      <c r="AI47" s="135"/>
      <c r="AJ47" s="135"/>
      <c r="AK47" s="135"/>
      <c r="AL47" s="135"/>
      <c r="AM47" s="135"/>
      <c r="AN47" s="135"/>
      <c r="AO47" s="135"/>
      <c r="AP47" s="135"/>
      <c r="AQ47" s="135"/>
      <c r="AR47" s="135"/>
    </row>
    <row r="48" spans="1:44" x14ac:dyDescent="0.25">
      <c r="A48" s="5" t="s">
        <v>92</v>
      </c>
      <c r="B48" s="102">
        <v>49</v>
      </c>
      <c r="C48" s="6">
        <v>165</v>
      </c>
      <c r="D48" s="159">
        <f t="shared" si="12"/>
        <v>2.4133568330907788E-2</v>
      </c>
      <c r="E48" s="104">
        <v>30</v>
      </c>
      <c r="F48" s="6">
        <v>160</v>
      </c>
      <c r="G48" s="123">
        <f t="shared" si="13"/>
        <v>2.7987783332575327E-2</v>
      </c>
      <c r="H48" s="102">
        <v>54</v>
      </c>
      <c r="I48" s="6">
        <v>190</v>
      </c>
      <c r="J48" s="182">
        <f t="shared" si="14"/>
        <v>2.7321147143070781E-2</v>
      </c>
      <c r="K48" s="226">
        <f t="shared" si="15"/>
        <v>163.33333333333334</v>
      </c>
      <c r="L48" s="230">
        <f t="shared" si="16"/>
        <v>103.125</v>
      </c>
      <c r="M48" s="124">
        <f t="shared" si="11"/>
        <v>90.740740740740748</v>
      </c>
      <c r="N48" s="125">
        <f t="shared" si="17"/>
        <v>86.842105263157904</v>
      </c>
      <c r="O48" s="231">
        <f t="shared" si="18"/>
        <v>55.555555555555557</v>
      </c>
      <c r="P48" s="230">
        <f t="shared" si="10"/>
        <v>84.210526315789465</v>
      </c>
      <c r="Q48" s="135"/>
      <c r="R48" s="135"/>
      <c r="S48" s="225"/>
      <c r="T48" s="135"/>
      <c r="U48" s="135"/>
      <c r="V48" s="135"/>
      <c r="W48" s="135"/>
      <c r="X48" s="135"/>
      <c r="Y48" s="135"/>
      <c r="Z48" s="135"/>
      <c r="AA48" s="135"/>
      <c r="AB48" s="135"/>
      <c r="AC48" s="135"/>
      <c r="AD48" s="135"/>
      <c r="AE48" s="135"/>
      <c r="AF48" s="135"/>
      <c r="AG48" s="135"/>
      <c r="AH48" s="135"/>
      <c r="AI48" s="135"/>
      <c r="AJ48" s="135"/>
      <c r="AK48" s="135"/>
      <c r="AL48" s="135"/>
      <c r="AM48" s="135"/>
      <c r="AN48" s="135"/>
      <c r="AO48" s="135"/>
      <c r="AP48" s="135"/>
      <c r="AQ48" s="135"/>
      <c r="AR48" s="135"/>
    </row>
    <row r="49" spans="1:44" ht="17.25" customHeight="1" x14ac:dyDescent="0.25">
      <c r="A49" s="5" t="s">
        <v>88</v>
      </c>
      <c r="B49" s="102">
        <v>41</v>
      </c>
      <c r="C49" s="6">
        <v>161</v>
      </c>
      <c r="D49" s="159">
        <f t="shared" si="12"/>
        <v>2.3548512128946385E-2</v>
      </c>
      <c r="E49" s="104">
        <v>71</v>
      </c>
      <c r="F49" s="6">
        <v>345</v>
      </c>
      <c r="G49" s="123">
        <f t="shared" si="13"/>
        <v>6.0348657810865555E-2</v>
      </c>
      <c r="H49" s="102">
        <v>86</v>
      </c>
      <c r="I49" s="6">
        <v>378</v>
      </c>
      <c r="J49" s="182">
        <f t="shared" si="14"/>
        <v>5.4354703263582931E-2</v>
      </c>
      <c r="K49" s="226">
        <f t="shared" si="15"/>
        <v>57.74647887323944</v>
      </c>
      <c r="L49" s="230">
        <f t="shared" si="16"/>
        <v>46.666666666666664</v>
      </c>
      <c r="M49" s="124">
        <f t="shared" si="11"/>
        <v>47.674418604651166</v>
      </c>
      <c r="N49" s="125">
        <f t="shared" si="17"/>
        <v>42.592592592592595</v>
      </c>
      <c r="O49" s="231">
        <f t="shared" si="18"/>
        <v>82.558139534883722</v>
      </c>
      <c r="P49" s="230">
        <f t="shared" si="10"/>
        <v>91.269841269841265</v>
      </c>
      <c r="Q49" s="135"/>
      <c r="R49" s="135"/>
      <c r="S49" s="225"/>
      <c r="T49" s="135"/>
      <c r="U49" s="135"/>
      <c r="V49" s="135"/>
      <c r="W49" s="135"/>
      <c r="X49" s="135"/>
      <c r="Y49" s="135"/>
      <c r="Z49" s="135"/>
      <c r="AA49" s="135"/>
      <c r="AB49" s="135"/>
      <c r="AC49" s="135"/>
      <c r="AD49" s="135"/>
      <c r="AE49" s="135"/>
      <c r="AF49" s="135"/>
      <c r="AG49" s="135"/>
      <c r="AH49" s="135"/>
      <c r="AI49" s="135"/>
      <c r="AJ49" s="135"/>
      <c r="AK49" s="135"/>
      <c r="AL49" s="135"/>
      <c r="AM49" s="135"/>
      <c r="AN49" s="135"/>
      <c r="AO49" s="135"/>
      <c r="AP49" s="135"/>
      <c r="AQ49" s="135"/>
      <c r="AR49" s="135"/>
    </row>
    <row r="50" spans="1:44" x14ac:dyDescent="0.25">
      <c r="A50" s="5" t="s">
        <v>70</v>
      </c>
      <c r="B50" s="102">
        <v>27</v>
      </c>
      <c r="C50" s="6">
        <v>147</v>
      </c>
      <c r="D50" s="159">
        <f t="shared" si="12"/>
        <v>2.1500815422081484E-2</v>
      </c>
      <c r="E50" s="104">
        <v>32</v>
      </c>
      <c r="F50" s="6">
        <v>223</v>
      </c>
      <c r="G50" s="123">
        <f t="shared" si="13"/>
        <v>3.9007973019776869E-2</v>
      </c>
      <c r="H50" s="102">
        <v>32</v>
      </c>
      <c r="I50" s="6">
        <v>270</v>
      </c>
      <c r="J50" s="182">
        <f t="shared" si="14"/>
        <v>3.8824788045416371E-2</v>
      </c>
      <c r="K50" s="226">
        <f t="shared" si="15"/>
        <v>84.375</v>
      </c>
      <c r="L50" s="230">
        <f t="shared" si="16"/>
        <v>65.919282511210767</v>
      </c>
      <c r="M50" s="124">
        <f t="shared" si="11"/>
        <v>84.375</v>
      </c>
      <c r="N50" s="125">
        <f t="shared" si="17"/>
        <v>54.444444444444443</v>
      </c>
      <c r="O50" s="231">
        <f t="shared" si="18"/>
        <v>100</v>
      </c>
      <c r="P50" s="230">
        <f t="shared" si="10"/>
        <v>82.592592592592595</v>
      </c>
      <c r="Q50" s="135"/>
      <c r="R50" s="135"/>
      <c r="S50" s="225"/>
      <c r="T50" s="135"/>
      <c r="U50" s="135"/>
      <c r="V50" s="135"/>
      <c r="W50" s="135"/>
      <c r="X50" s="135"/>
      <c r="Y50" s="135"/>
      <c r="Z50" s="135"/>
      <c r="AA50" s="135"/>
      <c r="AB50" s="135"/>
      <c r="AC50" s="135"/>
      <c r="AD50" s="135"/>
      <c r="AE50" s="135"/>
      <c r="AF50" s="135"/>
      <c r="AG50" s="135"/>
      <c r="AH50" s="135"/>
      <c r="AI50" s="135"/>
      <c r="AJ50" s="135"/>
      <c r="AK50" s="135"/>
      <c r="AL50" s="135"/>
      <c r="AM50" s="135"/>
      <c r="AN50" s="135"/>
      <c r="AO50" s="135"/>
      <c r="AP50" s="135"/>
      <c r="AQ50" s="135"/>
      <c r="AR50" s="135"/>
    </row>
    <row r="51" spans="1:44" x14ac:dyDescent="0.25">
      <c r="A51" s="5" t="s">
        <v>57</v>
      </c>
      <c r="B51" s="102">
        <v>8</v>
      </c>
      <c r="C51" s="6">
        <v>138</v>
      </c>
      <c r="D51" s="159">
        <f t="shared" si="12"/>
        <v>2.0184438967668333E-2</v>
      </c>
      <c r="E51" s="104">
        <v>12</v>
      </c>
      <c r="F51" s="6">
        <v>70</v>
      </c>
      <c r="G51" s="123">
        <f t="shared" si="13"/>
        <v>1.2244655208001708E-2</v>
      </c>
      <c r="H51" s="102">
        <v>19</v>
      </c>
      <c r="I51" s="6">
        <v>73</v>
      </c>
      <c r="J51" s="182">
        <f t="shared" si="14"/>
        <v>1.0497072323390352E-2</v>
      </c>
      <c r="K51" s="226">
        <f t="shared" si="15"/>
        <v>66.666666666666657</v>
      </c>
      <c r="L51" s="230">
        <f t="shared" si="16"/>
        <v>197.14285714285717</v>
      </c>
      <c r="M51" s="124">
        <f t="shared" si="11"/>
        <v>42.105263157894733</v>
      </c>
      <c r="N51" s="125">
        <f t="shared" si="17"/>
        <v>189.04109589041096</v>
      </c>
      <c r="O51" s="231">
        <f t="shared" si="18"/>
        <v>63.157894736842103</v>
      </c>
      <c r="P51" s="230">
        <f t="shared" si="10"/>
        <v>95.890410958904098</v>
      </c>
      <c r="Q51" s="135"/>
      <c r="R51" s="135"/>
      <c r="S51" s="225"/>
      <c r="T51" s="135"/>
      <c r="U51" s="135"/>
      <c r="V51" s="135"/>
      <c r="W51" s="135"/>
      <c r="X51" s="135"/>
      <c r="Y51" s="135"/>
      <c r="Z51" s="135"/>
      <c r="AA51" s="135"/>
      <c r="AB51" s="135"/>
      <c r="AC51" s="135"/>
      <c r="AD51" s="135"/>
      <c r="AE51" s="135"/>
      <c r="AF51" s="135"/>
      <c r="AG51" s="135"/>
      <c r="AH51" s="135"/>
      <c r="AI51" s="135"/>
      <c r="AJ51" s="135"/>
      <c r="AK51" s="135"/>
      <c r="AL51" s="135"/>
      <c r="AM51" s="135"/>
      <c r="AN51" s="135"/>
      <c r="AO51" s="135"/>
      <c r="AP51" s="135"/>
      <c r="AQ51" s="135"/>
      <c r="AR51" s="135"/>
    </row>
    <row r="52" spans="1:44" x14ac:dyDescent="0.25">
      <c r="A52" s="5" t="s">
        <v>39</v>
      </c>
      <c r="B52" s="102">
        <v>29</v>
      </c>
      <c r="C52" s="6">
        <v>129</v>
      </c>
      <c r="D52" s="159">
        <f t="shared" si="12"/>
        <v>1.8868062513255179E-2</v>
      </c>
      <c r="E52" s="104">
        <v>31</v>
      </c>
      <c r="F52" s="6">
        <v>131</v>
      </c>
      <c r="G52" s="123">
        <f t="shared" si="13"/>
        <v>2.2914997603546053E-2</v>
      </c>
      <c r="H52" s="102">
        <v>32</v>
      </c>
      <c r="I52" s="6">
        <v>112</v>
      </c>
      <c r="J52" s="182">
        <f t="shared" si="14"/>
        <v>1.6105097263283831E-2</v>
      </c>
      <c r="K52" s="226">
        <f t="shared" si="15"/>
        <v>93.548387096774192</v>
      </c>
      <c r="L52" s="230">
        <f t="shared" si="16"/>
        <v>98.473282442748086</v>
      </c>
      <c r="M52" s="124">
        <f t="shared" si="11"/>
        <v>90.625</v>
      </c>
      <c r="N52" s="125">
        <f t="shared" si="17"/>
        <v>115.17857142857142</v>
      </c>
      <c r="O52" s="231">
        <f t="shared" si="18"/>
        <v>96.875</v>
      </c>
      <c r="P52" s="230">
        <f t="shared" si="10"/>
        <v>116.96428571428572</v>
      </c>
      <c r="Q52" s="135"/>
      <c r="R52" s="135"/>
      <c r="S52" s="225"/>
      <c r="T52" s="135"/>
      <c r="U52" s="135"/>
      <c r="V52" s="135"/>
      <c r="W52" s="135"/>
      <c r="X52" s="135"/>
      <c r="Y52" s="135"/>
      <c r="Z52" s="135"/>
      <c r="AA52" s="135"/>
      <c r="AB52" s="135"/>
      <c r="AC52" s="135"/>
      <c r="AD52" s="135"/>
      <c r="AE52" s="135"/>
      <c r="AF52" s="135"/>
      <c r="AG52" s="135"/>
      <c r="AH52" s="135"/>
      <c r="AI52" s="135"/>
      <c r="AJ52" s="135"/>
      <c r="AK52" s="135"/>
      <c r="AL52" s="135"/>
      <c r="AM52" s="135"/>
      <c r="AN52" s="135"/>
      <c r="AO52" s="135"/>
      <c r="AP52" s="135"/>
      <c r="AQ52" s="135"/>
      <c r="AR52" s="135"/>
    </row>
    <row r="53" spans="1:44" x14ac:dyDescent="0.25">
      <c r="A53" s="5" t="s">
        <v>66</v>
      </c>
      <c r="B53" s="102">
        <v>54</v>
      </c>
      <c r="C53" s="6">
        <v>105</v>
      </c>
      <c r="D53" s="159">
        <f t="shared" si="12"/>
        <v>1.5357725301486776E-2</v>
      </c>
      <c r="E53" s="104">
        <v>43</v>
      </c>
      <c r="F53" s="6">
        <v>96</v>
      </c>
      <c r="G53" s="123">
        <f t="shared" si="13"/>
        <v>1.6792669999545196E-2</v>
      </c>
      <c r="H53" s="102">
        <v>82</v>
      </c>
      <c r="I53" s="6">
        <v>188</v>
      </c>
      <c r="J53" s="182">
        <f t="shared" si="14"/>
        <v>2.7033556120512139E-2</v>
      </c>
      <c r="K53" s="226">
        <f t="shared" si="15"/>
        <v>125.58139534883721</v>
      </c>
      <c r="L53" s="230">
        <f t="shared" si="16"/>
        <v>109.375</v>
      </c>
      <c r="M53" s="124">
        <f t="shared" si="11"/>
        <v>65.853658536585371</v>
      </c>
      <c r="N53" s="125">
        <f t="shared" si="17"/>
        <v>55.851063829787229</v>
      </c>
      <c r="O53" s="231">
        <f t="shared" si="18"/>
        <v>52.439024390243901</v>
      </c>
      <c r="P53" s="230">
        <f t="shared" si="10"/>
        <v>51.063829787234042</v>
      </c>
      <c r="Q53" s="135"/>
      <c r="R53" s="135"/>
      <c r="S53" s="166"/>
      <c r="T53" s="135"/>
      <c r="U53" s="135"/>
      <c r="V53" s="135"/>
      <c r="W53" s="135"/>
      <c r="X53" s="135"/>
      <c r="Y53" s="135"/>
      <c r="Z53" s="135"/>
      <c r="AA53" s="135"/>
      <c r="AB53" s="135"/>
      <c r="AC53" s="135"/>
      <c r="AD53" s="135"/>
      <c r="AE53" s="135"/>
      <c r="AF53" s="135"/>
      <c r="AG53" s="135"/>
      <c r="AH53" s="135"/>
      <c r="AI53" s="135"/>
      <c r="AJ53" s="135"/>
      <c r="AK53" s="135"/>
      <c r="AL53" s="135"/>
      <c r="AM53" s="135"/>
      <c r="AN53" s="135"/>
      <c r="AO53" s="135"/>
      <c r="AP53" s="135"/>
      <c r="AQ53" s="135"/>
      <c r="AR53" s="135"/>
    </row>
    <row r="54" spans="1:44" ht="17.25" customHeight="1" x14ac:dyDescent="0.25">
      <c r="A54" s="5" t="s">
        <v>61</v>
      </c>
      <c r="B54" s="102">
        <v>32</v>
      </c>
      <c r="C54" s="6">
        <v>95</v>
      </c>
      <c r="D54" s="159">
        <f t="shared" si="12"/>
        <v>1.3895084796583272E-2</v>
      </c>
      <c r="E54" s="104">
        <v>38</v>
      </c>
      <c r="F54" s="6">
        <v>214</v>
      </c>
      <c r="G54" s="123">
        <f t="shared" si="13"/>
        <v>3.7433660207319502E-2</v>
      </c>
      <c r="H54" s="102">
        <v>45</v>
      </c>
      <c r="I54" s="6">
        <v>169</v>
      </c>
      <c r="J54" s="182">
        <f t="shared" si="14"/>
        <v>2.4301441406205066E-2</v>
      </c>
      <c r="K54" s="226">
        <f t="shared" si="15"/>
        <v>84.210526315789465</v>
      </c>
      <c r="L54" s="230">
        <f t="shared" si="16"/>
        <v>44.392523364485982</v>
      </c>
      <c r="M54" s="124">
        <f t="shared" si="11"/>
        <v>71.111111111111114</v>
      </c>
      <c r="N54" s="125">
        <f t="shared" si="17"/>
        <v>56.213017751479285</v>
      </c>
      <c r="O54" s="231">
        <f t="shared" si="18"/>
        <v>84.444444444444443</v>
      </c>
      <c r="P54" s="230">
        <f t="shared" si="10"/>
        <v>126.62721893491124</v>
      </c>
      <c r="Q54" s="135"/>
      <c r="R54" s="135"/>
      <c r="S54" s="166"/>
      <c r="T54" s="135"/>
      <c r="U54" s="135"/>
      <c r="V54" s="135"/>
      <c r="W54" s="135"/>
      <c r="X54" s="135"/>
      <c r="Y54" s="135"/>
      <c r="Z54" s="135"/>
      <c r="AA54" s="135"/>
      <c r="AB54" s="135"/>
      <c r="AC54" s="135"/>
      <c r="AD54" s="135"/>
      <c r="AE54" s="135"/>
      <c r="AF54" s="135"/>
      <c r="AG54" s="135"/>
      <c r="AH54" s="135"/>
      <c r="AI54" s="135"/>
      <c r="AJ54" s="135"/>
      <c r="AK54" s="135"/>
      <c r="AL54" s="135"/>
      <c r="AM54" s="135"/>
      <c r="AN54" s="135"/>
      <c r="AO54" s="135"/>
      <c r="AP54" s="135"/>
      <c r="AQ54" s="135"/>
      <c r="AR54" s="135"/>
    </row>
    <row r="55" spans="1:44" x14ac:dyDescent="0.25">
      <c r="A55" s="5" t="s">
        <v>74</v>
      </c>
      <c r="B55" s="102">
        <v>12</v>
      </c>
      <c r="C55" s="6">
        <v>91</v>
      </c>
      <c r="D55" s="159">
        <f t="shared" si="12"/>
        <v>1.3310028594621871E-2</v>
      </c>
      <c r="E55" s="104">
        <v>10</v>
      </c>
      <c r="F55" s="6">
        <v>50</v>
      </c>
      <c r="G55" s="123">
        <f t="shared" si="13"/>
        <v>8.7461822914297917E-3</v>
      </c>
      <c r="H55" s="102">
        <v>10</v>
      </c>
      <c r="I55" s="6">
        <v>39</v>
      </c>
      <c r="J55" s="182">
        <f t="shared" si="14"/>
        <v>5.6080249398934761E-3</v>
      </c>
      <c r="K55" s="226">
        <f t="shared" si="15"/>
        <v>120</v>
      </c>
      <c r="L55" s="230">
        <f t="shared" si="16"/>
        <v>182</v>
      </c>
      <c r="M55" s="124">
        <f t="shared" si="11"/>
        <v>120</v>
      </c>
      <c r="N55" s="125">
        <f t="shared" si="17"/>
        <v>233.33333333333334</v>
      </c>
      <c r="O55" s="231">
        <f t="shared" si="18"/>
        <v>100</v>
      </c>
      <c r="P55" s="230">
        <f t="shared" si="10"/>
        <v>128.2051282051282</v>
      </c>
      <c r="Q55" s="135"/>
      <c r="R55" s="135"/>
      <c r="S55" s="135"/>
      <c r="T55" s="135"/>
      <c r="U55" s="135"/>
      <c r="V55" s="135"/>
      <c r="W55" s="135"/>
      <c r="X55" s="135"/>
      <c r="Y55" s="135"/>
      <c r="Z55" s="135"/>
      <c r="AA55" s="135"/>
      <c r="AB55" s="135"/>
      <c r="AC55" s="135"/>
      <c r="AD55" s="135"/>
      <c r="AE55" s="135"/>
      <c r="AF55" s="135"/>
      <c r="AG55" s="135"/>
      <c r="AH55" s="135"/>
      <c r="AI55" s="135"/>
      <c r="AJ55" s="135"/>
      <c r="AK55" s="135"/>
      <c r="AL55" s="135"/>
      <c r="AM55" s="135"/>
      <c r="AN55" s="135"/>
      <c r="AO55" s="135"/>
      <c r="AP55" s="135"/>
      <c r="AQ55" s="135"/>
      <c r="AR55" s="135"/>
    </row>
    <row r="56" spans="1:44" x14ac:dyDescent="0.25">
      <c r="A56" s="5" t="s">
        <v>38</v>
      </c>
      <c r="B56" s="102">
        <v>22</v>
      </c>
      <c r="C56" s="6">
        <v>89</v>
      </c>
      <c r="D56" s="159">
        <f t="shared" si="12"/>
        <v>1.3017500493641169E-2</v>
      </c>
      <c r="E56" s="104">
        <v>14</v>
      </c>
      <c r="F56" s="6">
        <v>80</v>
      </c>
      <c r="G56" s="123">
        <f t="shared" si="13"/>
        <v>1.3993891666287664E-2</v>
      </c>
      <c r="H56" s="102">
        <v>27</v>
      </c>
      <c r="I56" s="6">
        <v>107</v>
      </c>
      <c r="J56" s="182">
        <f t="shared" si="14"/>
        <v>1.5386119706887229E-2</v>
      </c>
      <c r="K56" s="226">
        <f t="shared" si="15"/>
        <v>157.14285714285714</v>
      </c>
      <c r="L56" s="230">
        <f t="shared" si="16"/>
        <v>111.25</v>
      </c>
      <c r="M56" s="124">
        <f t="shared" si="11"/>
        <v>81.481481481481481</v>
      </c>
      <c r="N56" s="125">
        <f t="shared" si="17"/>
        <v>83.177570093457945</v>
      </c>
      <c r="O56" s="231">
        <f t="shared" si="18"/>
        <v>51.851851851851848</v>
      </c>
      <c r="P56" s="230">
        <f t="shared" si="10"/>
        <v>74.766355140186917</v>
      </c>
      <c r="Q56" s="135"/>
      <c r="R56" s="135"/>
      <c r="S56" s="135"/>
      <c r="T56" s="135"/>
      <c r="U56" s="135"/>
      <c r="V56" s="135"/>
      <c r="W56" s="135"/>
      <c r="X56" s="135"/>
      <c r="Y56" s="135"/>
      <c r="Z56" s="135"/>
      <c r="AA56" s="135"/>
      <c r="AB56" s="135"/>
      <c r="AC56" s="135"/>
      <c r="AD56" s="135"/>
      <c r="AE56" s="135"/>
      <c r="AF56" s="135"/>
      <c r="AG56" s="135"/>
      <c r="AH56" s="135"/>
      <c r="AI56" s="135"/>
      <c r="AJ56" s="135"/>
      <c r="AK56" s="135"/>
      <c r="AL56" s="135"/>
      <c r="AM56" s="135"/>
      <c r="AN56" s="135"/>
      <c r="AO56" s="135"/>
      <c r="AP56" s="135"/>
      <c r="AQ56" s="135"/>
      <c r="AR56" s="135"/>
    </row>
    <row r="57" spans="1:44" x14ac:dyDescent="0.25">
      <c r="A57" s="5" t="s">
        <v>76</v>
      </c>
      <c r="B57" s="102">
        <v>18</v>
      </c>
      <c r="C57" s="6">
        <v>85</v>
      </c>
      <c r="D57" s="159">
        <f t="shared" si="12"/>
        <v>1.243244429167977E-2</v>
      </c>
      <c r="E57" s="104">
        <v>2</v>
      </c>
      <c r="F57" s="6">
        <v>10</v>
      </c>
      <c r="G57" s="123">
        <f t="shared" si="13"/>
        <v>1.7492364582859579E-3</v>
      </c>
      <c r="H57" s="102">
        <v>26</v>
      </c>
      <c r="I57" s="6">
        <v>79</v>
      </c>
      <c r="J57" s="182">
        <f t="shared" si="14"/>
        <v>1.1359845391066272E-2</v>
      </c>
      <c r="K57" s="226">
        <f t="shared" si="15"/>
        <v>900</v>
      </c>
      <c r="L57" s="230">
        <f t="shared" si="16"/>
        <v>850</v>
      </c>
      <c r="M57" s="124">
        <f t="shared" si="11"/>
        <v>69.230769230769226</v>
      </c>
      <c r="N57" s="125">
        <f t="shared" si="17"/>
        <v>107.59493670886076</v>
      </c>
      <c r="O57" s="231">
        <f t="shared" si="18"/>
        <v>7.6923076923076925</v>
      </c>
      <c r="P57" s="230">
        <f t="shared" si="10"/>
        <v>12.658227848101266</v>
      </c>
      <c r="Q57" s="135"/>
      <c r="R57" s="135"/>
      <c r="S57" s="135"/>
      <c r="T57" s="135"/>
      <c r="U57" s="135"/>
      <c r="V57" s="135"/>
      <c r="W57" s="135"/>
      <c r="X57" s="135"/>
      <c r="Y57" s="135"/>
      <c r="Z57" s="135"/>
      <c r="AA57" s="135"/>
      <c r="AB57" s="135"/>
      <c r="AC57" s="135"/>
      <c r="AD57" s="135"/>
      <c r="AE57" s="135"/>
      <c r="AF57" s="135"/>
      <c r="AG57" s="135"/>
      <c r="AH57" s="135"/>
      <c r="AI57" s="135"/>
      <c r="AJ57" s="135"/>
      <c r="AK57" s="135"/>
      <c r="AL57" s="135"/>
      <c r="AM57" s="135"/>
      <c r="AN57" s="135"/>
      <c r="AO57" s="135"/>
      <c r="AP57" s="135"/>
      <c r="AQ57" s="135"/>
      <c r="AR57" s="135"/>
    </row>
    <row r="58" spans="1:44" x14ac:dyDescent="0.25">
      <c r="A58" s="5" t="s">
        <v>98</v>
      </c>
      <c r="B58" s="102">
        <v>13</v>
      </c>
      <c r="C58" s="6">
        <v>69</v>
      </c>
      <c r="D58" s="159">
        <f t="shared" si="12"/>
        <v>1.0092219483834167E-2</v>
      </c>
      <c r="E58" s="104">
        <v>8</v>
      </c>
      <c r="F58" s="6">
        <v>38</v>
      </c>
      <c r="G58" s="123">
        <f t="shared" si="13"/>
        <v>6.6470985414866408E-3</v>
      </c>
      <c r="H58" s="102">
        <v>9</v>
      </c>
      <c r="I58" s="6">
        <v>26</v>
      </c>
      <c r="J58" s="182">
        <f t="shared" si="14"/>
        <v>3.7386832932623172E-3</v>
      </c>
      <c r="K58" s="226">
        <f t="shared" si="15"/>
        <v>162.5</v>
      </c>
      <c r="L58" s="230">
        <f t="shared" si="16"/>
        <v>181.57894736842107</v>
      </c>
      <c r="M58" s="124">
        <f t="shared" si="11"/>
        <v>144.44444444444443</v>
      </c>
      <c r="N58" s="125">
        <f t="shared" si="17"/>
        <v>265.38461538461536</v>
      </c>
      <c r="O58" s="231">
        <f t="shared" si="18"/>
        <v>88.888888888888886</v>
      </c>
      <c r="P58" s="230">
        <f t="shared" si="10"/>
        <v>146.15384615384613</v>
      </c>
      <c r="Q58" s="135"/>
      <c r="R58" s="135"/>
      <c r="S58" s="135"/>
      <c r="T58" s="135"/>
      <c r="U58" s="135"/>
      <c r="V58" s="135"/>
      <c r="W58" s="135"/>
      <c r="X58" s="135"/>
      <c r="Y58" s="135"/>
      <c r="Z58" s="135"/>
      <c r="AA58" s="135"/>
      <c r="AB58" s="135"/>
      <c r="AC58" s="135"/>
      <c r="AD58" s="135"/>
      <c r="AE58" s="135"/>
      <c r="AF58" s="135"/>
      <c r="AG58" s="135"/>
      <c r="AH58" s="135"/>
      <c r="AI58" s="135"/>
      <c r="AJ58" s="135"/>
      <c r="AK58" s="135"/>
      <c r="AL58" s="135"/>
      <c r="AM58" s="135"/>
      <c r="AN58" s="135"/>
      <c r="AO58" s="135"/>
      <c r="AP58" s="135"/>
      <c r="AQ58" s="135"/>
      <c r="AR58" s="135"/>
    </row>
    <row r="59" spans="1:44" ht="17.25" customHeight="1" x14ac:dyDescent="0.25">
      <c r="A59" s="5" t="s">
        <v>43</v>
      </c>
      <c r="B59" s="102">
        <v>14</v>
      </c>
      <c r="C59" s="6">
        <v>63</v>
      </c>
      <c r="D59" s="159">
        <f t="shared" si="12"/>
        <v>9.214635180892064E-3</v>
      </c>
      <c r="E59" s="104">
        <v>6</v>
      </c>
      <c r="F59" s="6">
        <v>35</v>
      </c>
      <c r="G59" s="123">
        <f t="shared" si="13"/>
        <v>6.122327604000854E-3</v>
      </c>
      <c r="H59" s="102">
        <v>9</v>
      </c>
      <c r="I59" s="6">
        <v>51</v>
      </c>
      <c r="J59" s="182">
        <f t="shared" si="14"/>
        <v>7.3335710752453149E-3</v>
      </c>
      <c r="K59" s="226">
        <f t="shared" si="15"/>
        <v>233.33333333333334</v>
      </c>
      <c r="L59" s="230">
        <f t="shared" si="16"/>
        <v>180</v>
      </c>
      <c r="M59" s="124">
        <f t="shared" si="11"/>
        <v>155.55555555555557</v>
      </c>
      <c r="N59" s="125">
        <f t="shared" si="17"/>
        <v>123.52941176470588</v>
      </c>
      <c r="O59" s="231">
        <f t="shared" si="18"/>
        <v>66.666666666666657</v>
      </c>
      <c r="P59" s="230">
        <f t="shared" si="10"/>
        <v>68.627450980392155</v>
      </c>
      <c r="Q59" s="135"/>
      <c r="R59" s="135"/>
      <c r="S59" s="135"/>
      <c r="T59" s="135"/>
      <c r="U59" s="135"/>
      <c r="V59" s="135"/>
      <c r="W59" s="135"/>
      <c r="X59" s="135"/>
      <c r="Y59" s="135"/>
      <c r="Z59" s="135"/>
      <c r="AA59" s="135"/>
      <c r="AB59" s="135"/>
      <c r="AC59" s="135"/>
      <c r="AD59" s="135"/>
      <c r="AE59" s="135"/>
      <c r="AF59" s="135"/>
      <c r="AG59" s="135"/>
      <c r="AH59" s="135"/>
      <c r="AI59" s="135"/>
      <c r="AJ59" s="135"/>
      <c r="AK59" s="135"/>
      <c r="AL59" s="135"/>
      <c r="AM59" s="135"/>
      <c r="AN59" s="135"/>
      <c r="AO59" s="135"/>
      <c r="AP59" s="135"/>
      <c r="AQ59" s="135"/>
      <c r="AR59" s="135"/>
    </row>
    <row r="60" spans="1:44" x14ac:dyDescent="0.25">
      <c r="A60" s="5" t="s">
        <v>71</v>
      </c>
      <c r="B60" s="102">
        <v>25</v>
      </c>
      <c r="C60" s="6">
        <v>57</v>
      </c>
      <c r="D60" s="159">
        <f t="shared" si="12"/>
        <v>8.3370508779499631E-3</v>
      </c>
      <c r="E60" s="104">
        <v>16</v>
      </c>
      <c r="F60" s="6">
        <v>41</v>
      </c>
      <c r="G60" s="123">
        <f t="shared" si="13"/>
        <v>7.1718694789724285E-3</v>
      </c>
      <c r="H60" s="102">
        <v>123</v>
      </c>
      <c r="I60" s="6">
        <v>159</v>
      </c>
      <c r="J60" s="182">
        <f t="shared" si="14"/>
        <v>2.2863486293411867E-2</v>
      </c>
      <c r="K60" s="226">
        <f t="shared" si="15"/>
        <v>156.25</v>
      </c>
      <c r="L60" s="230">
        <f t="shared" si="16"/>
        <v>139.02439024390242</v>
      </c>
      <c r="M60" s="124">
        <f t="shared" si="11"/>
        <v>20.325203252032519</v>
      </c>
      <c r="N60" s="125">
        <f t="shared" si="17"/>
        <v>35.849056603773583</v>
      </c>
      <c r="O60" s="231">
        <f t="shared" si="18"/>
        <v>13.008130081300814</v>
      </c>
      <c r="P60" s="230">
        <f t="shared" si="10"/>
        <v>25.786163522012579</v>
      </c>
      <c r="Q60" s="135"/>
      <c r="R60" s="135"/>
      <c r="S60" s="135"/>
      <c r="T60" s="135"/>
      <c r="U60" s="135"/>
      <c r="V60" s="135"/>
      <c r="W60" s="135"/>
      <c r="X60" s="135"/>
      <c r="Y60" s="135"/>
      <c r="Z60" s="135"/>
      <c r="AA60" s="135"/>
      <c r="AB60" s="135"/>
      <c r="AC60" s="135"/>
      <c r="AD60" s="135"/>
      <c r="AE60" s="135"/>
      <c r="AF60" s="135"/>
      <c r="AG60" s="135"/>
      <c r="AH60" s="135"/>
      <c r="AI60" s="135"/>
      <c r="AJ60" s="135"/>
      <c r="AK60" s="135"/>
      <c r="AL60" s="135"/>
      <c r="AM60" s="135"/>
      <c r="AN60" s="135"/>
      <c r="AO60" s="135"/>
      <c r="AP60" s="135"/>
      <c r="AQ60" s="135"/>
      <c r="AR60" s="135"/>
    </row>
    <row r="61" spans="1:44" x14ac:dyDescent="0.25">
      <c r="A61" s="5" t="s">
        <v>60</v>
      </c>
      <c r="B61" s="102">
        <v>12</v>
      </c>
      <c r="C61" s="6">
        <v>44</v>
      </c>
      <c r="D61" s="159">
        <f t="shared" si="12"/>
        <v>6.4356182215754097E-3</v>
      </c>
      <c r="E61" s="104">
        <v>9</v>
      </c>
      <c r="F61" s="6">
        <v>15</v>
      </c>
      <c r="G61" s="123">
        <f t="shared" si="13"/>
        <v>2.6238546874289372E-3</v>
      </c>
      <c r="H61" s="102">
        <v>37</v>
      </c>
      <c r="I61" s="6">
        <v>111</v>
      </c>
      <c r="J61" s="182">
        <f t="shared" si="14"/>
        <v>1.5961301752004508E-2</v>
      </c>
      <c r="K61" s="226">
        <f t="shared" si="15"/>
        <v>133.33333333333331</v>
      </c>
      <c r="L61" s="230">
        <f t="shared" si="16"/>
        <v>293.33333333333331</v>
      </c>
      <c r="M61" s="124">
        <f t="shared" si="11"/>
        <v>32.432432432432435</v>
      </c>
      <c r="N61" s="125">
        <f t="shared" si="17"/>
        <v>39.63963963963964</v>
      </c>
      <c r="O61" s="231">
        <f t="shared" si="18"/>
        <v>24.324324324324326</v>
      </c>
      <c r="P61" s="230">
        <f t="shared" si="10"/>
        <v>13.513513513513514</v>
      </c>
      <c r="Q61" s="135"/>
      <c r="R61" s="135"/>
      <c r="S61" s="135"/>
      <c r="T61" s="135"/>
      <c r="U61" s="135"/>
      <c r="V61" s="135"/>
      <c r="W61" s="135"/>
      <c r="X61" s="135"/>
      <c r="Y61" s="135"/>
      <c r="Z61" s="135"/>
      <c r="AA61" s="135"/>
      <c r="AB61" s="135"/>
      <c r="AC61" s="135"/>
      <c r="AD61" s="135"/>
      <c r="AE61" s="135"/>
      <c r="AF61" s="135"/>
      <c r="AG61" s="135"/>
      <c r="AH61" s="135"/>
      <c r="AI61" s="135"/>
      <c r="AJ61" s="135"/>
      <c r="AK61" s="135"/>
      <c r="AL61" s="135"/>
      <c r="AM61" s="135"/>
      <c r="AN61" s="135"/>
      <c r="AO61" s="135"/>
      <c r="AP61" s="135"/>
      <c r="AQ61" s="135"/>
      <c r="AR61" s="135"/>
    </row>
    <row r="62" spans="1:44" x14ac:dyDescent="0.25">
      <c r="A62" s="5" t="s">
        <v>67</v>
      </c>
      <c r="B62" s="102">
        <v>9</v>
      </c>
      <c r="C62" s="6">
        <v>37</v>
      </c>
      <c r="D62" s="159">
        <f t="shared" si="12"/>
        <v>5.411769868142958E-3</v>
      </c>
      <c r="E62" s="104">
        <v>8</v>
      </c>
      <c r="F62" s="6">
        <v>33</v>
      </c>
      <c r="G62" s="123">
        <f t="shared" si="13"/>
        <v>5.7724803123436622E-3</v>
      </c>
      <c r="H62" s="102">
        <v>19</v>
      </c>
      <c r="I62" s="6">
        <v>60</v>
      </c>
      <c r="J62" s="182">
        <f t="shared" si="14"/>
        <v>8.6277306767591939E-3</v>
      </c>
      <c r="K62" s="226">
        <f t="shared" si="15"/>
        <v>112.5</v>
      </c>
      <c r="L62" s="230">
        <f t="shared" si="16"/>
        <v>112.12121212121211</v>
      </c>
      <c r="M62" s="124">
        <f t="shared" si="11"/>
        <v>47.368421052631575</v>
      </c>
      <c r="N62" s="125">
        <f t="shared" si="17"/>
        <v>61.666666666666671</v>
      </c>
      <c r="O62" s="231">
        <f t="shared" si="18"/>
        <v>42.105263157894733</v>
      </c>
      <c r="P62" s="230">
        <f t="shared" si="10"/>
        <v>55.000000000000007</v>
      </c>
      <c r="Q62" s="135"/>
      <c r="R62" s="135"/>
      <c r="S62" s="135"/>
      <c r="T62" s="135"/>
      <c r="U62" s="135"/>
      <c r="V62" s="135"/>
      <c r="W62" s="135"/>
      <c r="X62" s="135"/>
      <c r="Y62" s="135"/>
      <c r="Z62" s="135"/>
      <c r="AA62" s="135"/>
      <c r="AB62" s="135"/>
      <c r="AC62" s="135"/>
      <c r="AD62" s="135"/>
      <c r="AE62" s="135"/>
      <c r="AF62" s="135"/>
      <c r="AG62" s="135"/>
      <c r="AH62" s="135"/>
      <c r="AI62" s="135"/>
      <c r="AJ62" s="135"/>
      <c r="AK62" s="135"/>
      <c r="AL62" s="135"/>
      <c r="AM62" s="135"/>
      <c r="AN62" s="135"/>
      <c r="AO62" s="135"/>
      <c r="AP62" s="135"/>
      <c r="AQ62" s="135"/>
      <c r="AR62" s="135"/>
    </row>
    <row r="63" spans="1:44" x14ac:dyDescent="0.25">
      <c r="A63" s="5" t="s">
        <v>34</v>
      </c>
      <c r="B63" s="102">
        <v>11</v>
      </c>
      <c r="C63" s="6">
        <v>36</v>
      </c>
      <c r="D63" s="159">
        <f t="shared" si="12"/>
        <v>5.2655058176526081E-3</v>
      </c>
      <c r="E63" s="104">
        <v>22</v>
      </c>
      <c r="F63" s="6">
        <v>76</v>
      </c>
      <c r="G63" s="123">
        <f t="shared" si="13"/>
        <v>1.3294197082973282E-2</v>
      </c>
      <c r="H63" s="102">
        <v>25</v>
      </c>
      <c r="I63" s="6">
        <v>115</v>
      </c>
      <c r="J63" s="182">
        <f t="shared" si="14"/>
        <v>1.653648379712179E-2</v>
      </c>
      <c r="K63" s="226">
        <f t="shared" si="15"/>
        <v>50</v>
      </c>
      <c r="L63" s="230">
        <f t="shared" si="16"/>
        <v>47.368421052631575</v>
      </c>
      <c r="M63" s="124">
        <f t="shared" si="11"/>
        <v>44</v>
      </c>
      <c r="N63" s="125">
        <f t="shared" si="17"/>
        <v>31.304347826086961</v>
      </c>
      <c r="O63" s="231">
        <f t="shared" si="18"/>
        <v>88</v>
      </c>
      <c r="P63" s="230">
        <f t="shared" si="10"/>
        <v>66.086956521739125</v>
      </c>
      <c r="Q63" s="135"/>
      <c r="R63" s="135"/>
      <c r="S63" s="135"/>
      <c r="T63" s="135"/>
      <c r="U63" s="135"/>
      <c r="V63" s="135"/>
      <c r="W63" s="135"/>
      <c r="X63" s="135"/>
      <c r="Y63" s="135"/>
      <c r="Z63" s="135"/>
      <c r="AA63" s="135"/>
      <c r="AB63" s="135"/>
      <c r="AC63" s="135"/>
      <c r="AD63" s="135"/>
      <c r="AE63" s="135"/>
      <c r="AF63" s="135"/>
      <c r="AG63" s="135"/>
      <c r="AH63" s="135"/>
      <c r="AI63" s="135"/>
      <c r="AJ63" s="135"/>
      <c r="AK63" s="135"/>
      <c r="AL63" s="135"/>
      <c r="AM63" s="135"/>
      <c r="AN63" s="135"/>
      <c r="AO63" s="135"/>
      <c r="AP63" s="135"/>
      <c r="AQ63" s="135"/>
      <c r="AR63" s="135"/>
    </row>
    <row r="64" spans="1:44" x14ac:dyDescent="0.25">
      <c r="A64" s="5" t="s">
        <v>96</v>
      </c>
      <c r="B64" s="102">
        <v>7</v>
      </c>
      <c r="C64" s="6">
        <v>36</v>
      </c>
      <c r="D64" s="159">
        <f t="shared" si="12"/>
        <v>5.2655058176526081E-3</v>
      </c>
      <c r="E64" s="104">
        <v>5</v>
      </c>
      <c r="F64" s="6">
        <v>15</v>
      </c>
      <c r="G64" s="123">
        <f t="shared" si="13"/>
        <v>2.6238546874289372E-3</v>
      </c>
      <c r="H64" s="102">
        <v>5</v>
      </c>
      <c r="I64" s="6">
        <v>24</v>
      </c>
      <c r="J64" s="182">
        <f t="shared" si="14"/>
        <v>3.451092270703678E-3</v>
      </c>
      <c r="K64" s="226">
        <f t="shared" si="15"/>
        <v>140</v>
      </c>
      <c r="L64" s="230">
        <f t="shared" si="16"/>
        <v>240</v>
      </c>
      <c r="M64" s="124">
        <f t="shared" si="11"/>
        <v>140</v>
      </c>
      <c r="N64" s="125">
        <f t="shared" si="17"/>
        <v>150</v>
      </c>
      <c r="O64" s="231">
        <f t="shared" si="18"/>
        <v>100</v>
      </c>
      <c r="P64" s="230">
        <f t="shared" si="10"/>
        <v>62.5</v>
      </c>
      <c r="Q64" s="135"/>
      <c r="R64" s="135"/>
      <c r="S64" s="135"/>
      <c r="T64" s="135"/>
      <c r="U64" s="135"/>
      <c r="V64" s="135"/>
      <c r="W64" s="135"/>
      <c r="X64" s="135"/>
      <c r="Y64" s="135"/>
      <c r="Z64" s="135"/>
      <c r="AA64" s="135"/>
      <c r="AB64" s="135"/>
      <c r="AC64" s="135"/>
      <c r="AD64" s="135"/>
      <c r="AE64" s="135"/>
      <c r="AF64" s="135"/>
      <c r="AG64" s="135"/>
      <c r="AH64" s="135"/>
      <c r="AI64" s="135"/>
      <c r="AJ64" s="135"/>
      <c r="AK64" s="135"/>
      <c r="AL64" s="135"/>
      <c r="AM64" s="135"/>
      <c r="AN64" s="135"/>
      <c r="AO64" s="135"/>
      <c r="AP64" s="135"/>
      <c r="AQ64" s="135"/>
      <c r="AR64" s="135"/>
    </row>
    <row r="65" spans="1:44" x14ac:dyDescent="0.25">
      <c r="A65" s="5" t="s">
        <v>62</v>
      </c>
      <c r="B65" s="102">
        <v>7</v>
      </c>
      <c r="C65" s="6">
        <v>28</v>
      </c>
      <c r="D65" s="159">
        <f t="shared" si="12"/>
        <v>4.0953934137298066E-3</v>
      </c>
      <c r="E65" s="104">
        <v>6</v>
      </c>
      <c r="F65" s="6">
        <v>28</v>
      </c>
      <c r="G65" s="123">
        <f t="shared" si="13"/>
        <v>4.8978620832006827E-3</v>
      </c>
      <c r="H65" s="102">
        <v>19</v>
      </c>
      <c r="I65" s="6">
        <v>83</v>
      </c>
      <c r="J65" s="182">
        <f t="shared" si="14"/>
        <v>1.1935027436183552E-2</v>
      </c>
      <c r="K65" s="226">
        <f t="shared" si="15"/>
        <v>116.66666666666667</v>
      </c>
      <c r="L65" s="230">
        <f t="shared" si="16"/>
        <v>100</v>
      </c>
      <c r="M65" s="124">
        <f t="shared" si="11"/>
        <v>36.84210526315789</v>
      </c>
      <c r="N65" s="125">
        <f t="shared" si="17"/>
        <v>33.734939759036145</v>
      </c>
      <c r="O65" s="231">
        <f t="shared" si="18"/>
        <v>31.578947368421051</v>
      </c>
      <c r="P65" s="230">
        <f t="shared" si="10"/>
        <v>33.734939759036145</v>
      </c>
      <c r="Q65" s="135"/>
      <c r="R65" s="135"/>
      <c r="S65" s="135"/>
      <c r="T65" s="135"/>
      <c r="U65" s="135"/>
      <c r="V65" s="135"/>
      <c r="W65" s="135"/>
      <c r="X65" s="135"/>
      <c r="Y65" s="135"/>
      <c r="Z65" s="135"/>
      <c r="AA65" s="135"/>
      <c r="AB65" s="135"/>
      <c r="AC65" s="135"/>
      <c r="AD65" s="135"/>
      <c r="AE65" s="135"/>
      <c r="AF65" s="135"/>
      <c r="AG65" s="135"/>
      <c r="AH65" s="135"/>
      <c r="AI65" s="135"/>
      <c r="AJ65" s="135"/>
      <c r="AK65" s="135"/>
      <c r="AL65" s="135"/>
      <c r="AM65" s="135"/>
      <c r="AN65" s="135"/>
      <c r="AO65" s="135"/>
      <c r="AP65" s="135"/>
      <c r="AQ65" s="135"/>
      <c r="AR65" s="135"/>
    </row>
    <row r="66" spans="1:44" x14ac:dyDescent="0.25">
      <c r="A66" s="5" t="s">
        <v>93</v>
      </c>
      <c r="B66" s="102">
        <v>5</v>
      </c>
      <c r="C66" s="6">
        <v>24</v>
      </c>
      <c r="D66" s="159">
        <f t="shared" si="12"/>
        <v>3.5103372117684059E-3</v>
      </c>
      <c r="E66" s="104">
        <v>4</v>
      </c>
      <c r="F66" s="6">
        <v>22</v>
      </c>
      <c r="G66" s="123">
        <f t="shared" si="13"/>
        <v>3.8483202082291077E-3</v>
      </c>
      <c r="H66" s="102">
        <v>2</v>
      </c>
      <c r="I66" s="6">
        <v>7</v>
      </c>
      <c r="J66" s="182">
        <f t="shared" si="14"/>
        <v>1.0065685789552394E-3</v>
      </c>
      <c r="K66" s="226">
        <f t="shared" si="15"/>
        <v>125</v>
      </c>
      <c r="L66" s="230">
        <f t="shared" si="16"/>
        <v>109.09090909090908</v>
      </c>
      <c r="M66" s="124">
        <f t="shared" si="11"/>
        <v>250</v>
      </c>
      <c r="N66" s="125">
        <f t="shared" si="17"/>
        <v>342.85714285714283</v>
      </c>
      <c r="O66" s="231">
        <f t="shared" si="18"/>
        <v>200</v>
      </c>
      <c r="P66" s="230">
        <f t="shared" si="10"/>
        <v>314.28571428571428</v>
      </c>
      <c r="Q66" s="135"/>
      <c r="R66" s="135"/>
      <c r="S66" s="135"/>
      <c r="T66" s="135"/>
      <c r="U66" s="135"/>
      <c r="V66" s="135"/>
      <c r="W66" s="135"/>
      <c r="X66" s="135"/>
      <c r="Y66" s="135"/>
      <c r="Z66" s="135"/>
      <c r="AA66" s="135"/>
      <c r="AB66" s="135"/>
      <c r="AC66" s="135"/>
      <c r="AD66" s="135"/>
      <c r="AE66" s="135"/>
      <c r="AF66" s="135"/>
      <c r="AG66" s="135"/>
      <c r="AH66" s="135"/>
      <c r="AI66" s="135"/>
      <c r="AJ66" s="135"/>
      <c r="AK66" s="135"/>
      <c r="AL66" s="135"/>
      <c r="AM66" s="135"/>
      <c r="AN66" s="135"/>
      <c r="AO66" s="135"/>
      <c r="AP66" s="135"/>
      <c r="AQ66" s="135"/>
      <c r="AR66" s="135"/>
    </row>
    <row r="67" spans="1:44" x14ac:dyDescent="0.25">
      <c r="A67" s="5" t="s">
        <v>58</v>
      </c>
      <c r="B67" s="102">
        <v>8</v>
      </c>
      <c r="C67" s="6">
        <v>22</v>
      </c>
      <c r="D67" s="159">
        <f t="shared" si="12"/>
        <v>3.2178091107877048E-3</v>
      </c>
      <c r="E67" s="104">
        <v>1</v>
      </c>
      <c r="F67" s="6">
        <v>7</v>
      </c>
      <c r="G67" s="123">
        <f t="shared" si="13"/>
        <v>1.2244655208001707E-3</v>
      </c>
      <c r="H67" s="102">
        <v>3</v>
      </c>
      <c r="I67" s="6">
        <v>15</v>
      </c>
      <c r="J67" s="182">
        <f t="shared" si="14"/>
        <v>2.1569326691897985E-3</v>
      </c>
      <c r="K67" s="226">
        <f t="shared" si="15"/>
        <v>800</v>
      </c>
      <c r="L67" s="230">
        <f t="shared" si="16"/>
        <v>314.28571428571428</v>
      </c>
      <c r="M67" s="124">
        <f t="shared" si="11"/>
        <v>266.66666666666663</v>
      </c>
      <c r="N67" s="125">
        <f t="shared" si="17"/>
        <v>146.66666666666666</v>
      </c>
      <c r="O67" s="231">
        <f t="shared" si="18"/>
        <v>33.333333333333329</v>
      </c>
      <c r="P67" s="230">
        <f t="shared" si="10"/>
        <v>46.666666666666664</v>
      </c>
      <c r="Q67" s="135"/>
      <c r="R67" s="135"/>
      <c r="S67" s="135"/>
      <c r="T67" s="135"/>
      <c r="U67" s="135"/>
      <c r="V67" s="135"/>
      <c r="W67" s="135"/>
      <c r="X67" s="135"/>
      <c r="Y67" s="135"/>
      <c r="Z67" s="135"/>
      <c r="AA67" s="135"/>
      <c r="AB67" s="135"/>
      <c r="AC67" s="135"/>
      <c r="AD67" s="135"/>
      <c r="AE67" s="135"/>
      <c r="AF67" s="135"/>
      <c r="AG67" s="135"/>
      <c r="AH67" s="135"/>
      <c r="AI67" s="135"/>
      <c r="AJ67" s="135"/>
      <c r="AK67" s="135"/>
      <c r="AL67" s="135"/>
      <c r="AM67" s="135"/>
      <c r="AN67" s="135"/>
      <c r="AO67" s="135"/>
      <c r="AP67" s="135"/>
      <c r="AQ67" s="135"/>
      <c r="AR67" s="135"/>
    </row>
    <row r="68" spans="1:44" ht="17.25" customHeight="1" x14ac:dyDescent="0.25">
      <c r="A68" s="5" t="s">
        <v>40</v>
      </c>
      <c r="B68" s="102">
        <v>7</v>
      </c>
      <c r="C68" s="6">
        <v>19</v>
      </c>
      <c r="D68" s="159">
        <f t="shared" si="12"/>
        <v>2.7790169593166544E-3</v>
      </c>
      <c r="E68" s="104">
        <v>1</v>
      </c>
      <c r="F68" s="6">
        <v>1</v>
      </c>
      <c r="G68" s="123">
        <f t="shared" si="13"/>
        <v>1.7492364582859582E-4</v>
      </c>
      <c r="H68" s="102">
        <v>22</v>
      </c>
      <c r="I68" s="6">
        <v>94</v>
      </c>
      <c r="J68" s="182">
        <f t="shared" si="14"/>
        <v>1.3516778060256069E-2</v>
      </c>
      <c r="K68" s="226">
        <f t="shared" si="15"/>
        <v>700</v>
      </c>
      <c r="L68" s="230">
        <f t="shared" si="16"/>
        <v>1900</v>
      </c>
      <c r="M68" s="124">
        <f t="shared" si="11"/>
        <v>31.818181818181817</v>
      </c>
      <c r="N68" s="125">
        <f t="shared" si="17"/>
        <v>20.212765957446805</v>
      </c>
      <c r="O68" s="231">
        <f t="shared" si="18"/>
        <v>4.5454545454545459</v>
      </c>
      <c r="P68" s="230">
        <f t="shared" si="10"/>
        <v>1.0638297872340425</v>
      </c>
      <c r="Q68" s="135"/>
      <c r="R68" s="135"/>
      <c r="S68" s="135"/>
      <c r="T68" s="135"/>
      <c r="U68" s="135"/>
      <c r="V68" s="135"/>
      <c r="W68" s="135"/>
      <c r="X68" s="135"/>
      <c r="Y68" s="135"/>
      <c r="Z68" s="135"/>
      <c r="AA68" s="135"/>
      <c r="AB68" s="135"/>
      <c r="AC68" s="135"/>
      <c r="AD68" s="135"/>
      <c r="AE68" s="135"/>
      <c r="AF68" s="135"/>
      <c r="AG68" s="135"/>
      <c r="AH68" s="135"/>
      <c r="AI68" s="135"/>
      <c r="AJ68" s="135"/>
      <c r="AK68" s="135"/>
      <c r="AL68" s="135"/>
      <c r="AM68" s="135"/>
      <c r="AN68" s="135"/>
      <c r="AO68" s="135"/>
      <c r="AP68" s="135"/>
      <c r="AQ68" s="135"/>
      <c r="AR68" s="135"/>
    </row>
    <row r="69" spans="1:44" x14ac:dyDescent="0.25">
      <c r="A69" s="5" t="s">
        <v>65</v>
      </c>
      <c r="B69" s="102">
        <v>4</v>
      </c>
      <c r="C69" s="6">
        <v>17</v>
      </c>
      <c r="D69" s="159">
        <f t="shared" si="12"/>
        <v>2.4864888583359538E-3</v>
      </c>
      <c r="E69" s="104">
        <v>13</v>
      </c>
      <c r="F69" s="6">
        <v>49</v>
      </c>
      <c r="G69" s="123">
        <f t="shared" si="13"/>
        <v>8.5712586456011958E-3</v>
      </c>
      <c r="H69" s="102">
        <v>5</v>
      </c>
      <c r="I69" s="6">
        <v>16</v>
      </c>
      <c r="J69" s="182">
        <f t="shared" si="14"/>
        <v>2.3007281804691185E-3</v>
      </c>
      <c r="K69" s="226">
        <f t="shared" si="15"/>
        <v>30.76923076923077</v>
      </c>
      <c r="L69" s="230">
        <f t="shared" si="16"/>
        <v>34.693877551020407</v>
      </c>
      <c r="M69" s="124">
        <f t="shared" si="11"/>
        <v>80</v>
      </c>
      <c r="N69" s="125">
        <f t="shared" si="17"/>
        <v>106.25</v>
      </c>
      <c r="O69" s="231">
        <f t="shared" si="18"/>
        <v>260</v>
      </c>
      <c r="P69" s="230">
        <f t="shared" si="10"/>
        <v>306.25</v>
      </c>
      <c r="Q69" s="135"/>
      <c r="R69" s="135"/>
      <c r="S69" s="135"/>
      <c r="T69" s="135"/>
      <c r="U69" s="135"/>
      <c r="V69" s="135"/>
      <c r="W69" s="135"/>
      <c r="X69" s="135"/>
      <c r="Y69" s="135"/>
      <c r="Z69" s="135"/>
      <c r="AA69" s="135"/>
      <c r="AB69" s="135"/>
      <c r="AC69" s="135"/>
      <c r="AD69" s="135"/>
      <c r="AE69" s="135"/>
      <c r="AF69" s="135"/>
      <c r="AG69" s="135"/>
      <c r="AH69" s="135"/>
      <c r="AI69" s="135"/>
      <c r="AJ69" s="135"/>
      <c r="AK69" s="135"/>
      <c r="AL69" s="135"/>
      <c r="AM69" s="135"/>
      <c r="AN69" s="135"/>
      <c r="AO69" s="135"/>
      <c r="AP69" s="135"/>
      <c r="AQ69" s="135"/>
      <c r="AR69" s="135"/>
    </row>
    <row r="70" spans="1:44" x14ac:dyDescent="0.25">
      <c r="A70" s="5" t="s">
        <v>47</v>
      </c>
      <c r="B70" s="102">
        <v>8</v>
      </c>
      <c r="C70" s="6">
        <v>17</v>
      </c>
      <c r="D70" s="159">
        <f t="shared" ref="D70:D82" si="19">IF($C$83&lt;&gt;0,C70/$C$83*100,0)</f>
        <v>2.4864888583359538E-3</v>
      </c>
      <c r="E70" s="104">
        <v>12</v>
      </c>
      <c r="F70" s="6">
        <v>36</v>
      </c>
      <c r="G70" s="123">
        <f t="shared" ref="G70:G78" si="20">IF($F$83&lt;&gt;0,F70/$F$83*100,0)</f>
        <v>6.2972512498294499E-3</v>
      </c>
      <c r="H70" s="102">
        <v>0</v>
      </c>
      <c r="I70" s="6">
        <v>0</v>
      </c>
      <c r="J70" s="182">
        <f t="shared" ref="J70:J78" si="21">IF($I$83&lt;&gt;0,I70/$I$83*100,0)</f>
        <v>0</v>
      </c>
      <c r="K70" s="226">
        <f t="shared" ref="K70:K80" si="22">IF(OR(B70&lt;&gt;0)*(E70&lt;&gt;0),B70/E70*100," ")</f>
        <v>66.666666666666657</v>
      </c>
      <c r="L70" s="230">
        <f t="shared" ref="L70:L80" si="23">IF(OR(C70&lt;&gt;0)*(F70&lt;&gt;0),C70/F70*100," ")</f>
        <v>47.222222222222221</v>
      </c>
      <c r="M70" s="124" t="str">
        <f t="shared" si="11"/>
        <v xml:space="preserve"> </v>
      </c>
      <c r="N70" s="125" t="str">
        <f t="shared" si="17"/>
        <v xml:space="preserve"> </v>
      </c>
      <c r="O70" s="231" t="str">
        <f t="shared" si="18"/>
        <v xml:space="preserve"> </v>
      </c>
      <c r="P70" s="230" t="str">
        <f t="shared" si="10"/>
        <v xml:space="preserve"> </v>
      </c>
      <c r="Q70" s="135"/>
      <c r="R70" s="135"/>
      <c r="S70" s="135"/>
      <c r="T70" s="135"/>
      <c r="U70" s="135"/>
      <c r="V70" s="135"/>
      <c r="W70" s="135"/>
      <c r="X70" s="135"/>
      <c r="Y70" s="135"/>
      <c r="Z70" s="135"/>
      <c r="AA70" s="135"/>
      <c r="AB70" s="135"/>
      <c r="AC70" s="135"/>
      <c r="AD70" s="135"/>
      <c r="AE70" s="135"/>
      <c r="AF70" s="135"/>
      <c r="AG70" s="135"/>
      <c r="AH70" s="135"/>
      <c r="AI70" s="135"/>
      <c r="AJ70" s="135"/>
      <c r="AK70" s="135"/>
      <c r="AL70" s="135"/>
      <c r="AM70" s="135"/>
      <c r="AN70" s="135"/>
      <c r="AO70" s="135"/>
      <c r="AP70" s="135"/>
      <c r="AQ70" s="135"/>
      <c r="AR70" s="135"/>
    </row>
    <row r="71" spans="1:44" x14ac:dyDescent="0.25">
      <c r="A71" s="5" t="s">
        <v>89</v>
      </c>
      <c r="B71" s="102">
        <v>3</v>
      </c>
      <c r="C71" s="6">
        <v>14</v>
      </c>
      <c r="D71" s="159">
        <f t="shared" si="19"/>
        <v>2.0476967068649033E-3</v>
      </c>
      <c r="E71" s="104">
        <v>0</v>
      </c>
      <c r="F71" s="6">
        <v>0</v>
      </c>
      <c r="G71" s="123">
        <f t="shared" si="20"/>
        <v>0</v>
      </c>
      <c r="H71" s="102">
        <v>2</v>
      </c>
      <c r="I71" s="6">
        <v>4</v>
      </c>
      <c r="J71" s="182">
        <f t="shared" si="21"/>
        <v>5.7518204511727963E-4</v>
      </c>
      <c r="K71" s="226" t="str">
        <f t="shared" si="22"/>
        <v xml:space="preserve"> </v>
      </c>
      <c r="L71" s="230" t="str">
        <f t="shared" si="23"/>
        <v xml:space="preserve"> </v>
      </c>
      <c r="M71" s="124">
        <f t="shared" si="11"/>
        <v>150</v>
      </c>
      <c r="N71" s="125">
        <f t="shared" ref="N71:N80" si="24">IF(OR(C71&lt;&gt;0)*(I71&lt;&gt;0),C71/I71*100," ")</f>
        <v>350</v>
      </c>
      <c r="O71" s="231" t="str">
        <f t="shared" ref="O71:O80" si="25">IF(OR(E71&lt;&gt;0)*(H71&lt;&gt;0),E71/H71*100," ")</f>
        <v xml:space="preserve"> </v>
      </c>
      <c r="P71" s="230" t="str">
        <f t="shared" ref="P71:P80" si="26">IF(OR(F71&lt;&gt;0)*(I71&lt;&gt;0),F71/I71*100," ")</f>
        <v xml:space="preserve"> </v>
      </c>
      <c r="Q71" s="135"/>
      <c r="R71" s="135"/>
      <c r="S71" s="135"/>
      <c r="T71" s="135"/>
      <c r="U71" s="135"/>
      <c r="V71" s="135"/>
      <c r="W71" s="135"/>
      <c r="X71" s="135"/>
      <c r="Y71" s="135"/>
      <c r="Z71" s="135"/>
      <c r="AA71" s="135"/>
      <c r="AB71" s="135"/>
      <c r="AC71" s="135"/>
      <c r="AD71" s="135"/>
      <c r="AE71" s="135"/>
      <c r="AF71" s="135"/>
      <c r="AG71" s="135"/>
      <c r="AH71" s="135"/>
      <c r="AI71" s="135"/>
      <c r="AJ71" s="135"/>
      <c r="AK71" s="135"/>
      <c r="AL71" s="135"/>
      <c r="AM71" s="135"/>
      <c r="AN71" s="135"/>
      <c r="AO71" s="135"/>
      <c r="AP71" s="135"/>
      <c r="AQ71" s="135"/>
      <c r="AR71" s="135"/>
    </row>
    <row r="72" spans="1:44" x14ac:dyDescent="0.25">
      <c r="A72" s="5" t="s">
        <v>63</v>
      </c>
      <c r="B72" s="102">
        <v>3</v>
      </c>
      <c r="C72" s="6">
        <v>6</v>
      </c>
      <c r="D72" s="159">
        <f t="shared" si="19"/>
        <v>8.7758430294210146E-4</v>
      </c>
      <c r="E72" s="104">
        <v>7</v>
      </c>
      <c r="F72" s="6">
        <v>49</v>
      </c>
      <c r="G72" s="123">
        <f t="shared" si="20"/>
        <v>8.5712586456011958E-3</v>
      </c>
      <c r="H72" s="102">
        <v>4</v>
      </c>
      <c r="I72" s="6">
        <v>18</v>
      </c>
      <c r="J72" s="182">
        <f t="shared" si="21"/>
        <v>2.5883192030277582E-3</v>
      </c>
      <c r="K72" s="226">
        <f t="shared" si="22"/>
        <v>42.857142857142854</v>
      </c>
      <c r="L72" s="230">
        <f t="shared" si="23"/>
        <v>12.244897959183673</v>
      </c>
      <c r="M72" s="124">
        <f t="shared" si="11"/>
        <v>75</v>
      </c>
      <c r="N72" s="125">
        <f t="shared" si="24"/>
        <v>33.333333333333329</v>
      </c>
      <c r="O72" s="231">
        <f t="shared" si="25"/>
        <v>175</v>
      </c>
      <c r="P72" s="230">
        <f t="shared" si="26"/>
        <v>272.22222222222223</v>
      </c>
      <c r="Q72" s="135"/>
      <c r="R72" s="135"/>
      <c r="S72" s="135"/>
      <c r="T72" s="135"/>
      <c r="U72" s="135"/>
      <c r="V72" s="135"/>
      <c r="W72" s="135"/>
      <c r="X72" s="135"/>
      <c r="Y72" s="135"/>
      <c r="Z72" s="135"/>
      <c r="AA72" s="135"/>
      <c r="AB72" s="135"/>
      <c r="AC72" s="135"/>
      <c r="AD72" s="135"/>
      <c r="AE72" s="135"/>
      <c r="AF72" s="135"/>
      <c r="AG72" s="135"/>
      <c r="AH72" s="135"/>
      <c r="AI72" s="135"/>
      <c r="AJ72" s="135"/>
      <c r="AK72" s="135"/>
      <c r="AL72" s="135"/>
      <c r="AM72" s="135"/>
      <c r="AN72" s="135"/>
      <c r="AO72" s="135"/>
      <c r="AP72" s="135"/>
      <c r="AQ72" s="135"/>
      <c r="AR72" s="135"/>
    </row>
    <row r="73" spans="1:44" ht="17.25" customHeight="1" x14ac:dyDescent="0.25">
      <c r="A73" s="5" t="s">
        <v>94</v>
      </c>
      <c r="B73" s="102">
        <v>2</v>
      </c>
      <c r="C73" s="6">
        <v>6</v>
      </c>
      <c r="D73" s="159">
        <f t="shared" si="19"/>
        <v>8.7758430294210146E-4</v>
      </c>
      <c r="E73" s="104">
        <v>6</v>
      </c>
      <c r="F73" s="6">
        <v>40</v>
      </c>
      <c r="G73" s="123">
        <f t="shared" si="20"/>
        <v>6.9969458331438318E-3</v>
      </c>
      <c r="H73" s="102">
        <v>1</v>
      </c>
      <c r="I73" s="6">
        <v>1</v>
      </c>
      <c r="J73" s="182">
        <f t="shared" si="21"/>
        <v>1.4379551127931991E-4</v>
      </c>
      <c r="K73" s="226">
        <f t="shared" si="22"/>
        <v>33.333333333333329</v>
      </c>
      <c r="L73" s="230">
        <f t="shared" si="23"/>
        <v>15</v>
      </c>
      <c r="M73" s="124">
        <f t="shared" si="11"/>
        <v>200</v>
      </c>
      <c r="N73" s="125">
        <f t="shared" si="24"/>
        <v>600</v>
      </c>
      <c r="O73" s="231">
        <f t="shared" si="25"/>
        <v>600</v>
      </c>
      <c r="P73" s="230">
        <f t="shared" si="26"/>
        <v>4000</v>
      </c>
      <c r="Q73" s="135"/>
      <c r="R73" s="135"/>
      <c r="S73" s="135"/>
      <c r="T73" s="135"/>
      <c r="U73" s="135"/>
      <c r="V73" s="135"/>
      <c r="W73" s="135"/>
      <c r="X73" s="135"/>
      <c r="Y73" s="135"/>
      <c r="Z73" s="135"/>
      <c r="AA73" s="135"/>
      <c r="AB73" s="135"/>
      <c r="AC73" s="135"/>
      <c r="AD73" s="135"/>
      <c r="AE73" s="135"/>
      <c r="AF73" s="135"/>
      <c r="AG73" s="135"/>
      <c r="AH73" s="135"/>
      <c r="AI73" s="135"/>
      <c r="AJ73" s="135"/>
      <c r="AK73" s="135"/>
      <c r="AL73" s="135"/>
      <c r="AM73" s="135"/>
      <c r="AN73" s="135"/>
      <c r="AO73" s="135"/>
      <c r="AP73" s="135"/>
      <c r="AQ73" s="135"/>
      <c r="AR73" s="135"/>
    </row>
    <row r="74" spans="1:44" ht="17.25" customHeight="1" x14ac:dyDescent="0.25">
      <c r="A74" s="5" t="s">
        <v>33</v>
      </c>
      <c r="B74" s="102">
        <v>1</v>
      </c>
      <c r="C74" s="6">
        <v>2</v>
      </c>
      <c r="D74" s="159">
        <f t="shared" si="19"/>
        <v>2.9252810098070043E-4</v>
      </c>
      <c r="E74" s="104">
        <v>3</v>
      </c>
      <c r="F74" s="6">
        <v>7</v>
      </c>
      <c r="G74" s="123">
        <f t="shared" si="20"/>
        <v>1.2244655208001707E-3</v>
      </c>
      <c r="H74" s="102">
        <v>0</v>
      </c>
      <c r="I74" s="6">
        <v>0</v>
      </c>
      <c r="J74" s="182">
        <f t="shared" si="21"/>
        <v>0</v>
      </c>
      <c r="K74" s="226">
        <f t="shared" si="22"/>
        <v>33.333333333333329</v>
      </c>
      <c r="L74" s="230">
        <f t="shared" si="23"/>
        <v>28.571428571428569</v>
      </c>
      <c r="M74" s="124" t="str">
        <f t="shared" si="11"/>
        <v xml:space="preserve"> </v>
      </c>
      <c r="N74" s="125" t="str">
        <f t="shared" si="24"/>
        <v xml:space="preserve"> </v>
      </c>
      <c r="O74" s="231" t="str">
        <f t="shared" si="25"/>
        <v xml:space="preserve"> </v>
      </c>
      <c r="P74" s="230" t="str">
        <f t="shared" si="26"/>
        <v xml:space="preserve"> </v>
      </c>
      <c r="Q74" s="135"/>
      <c r="R74" s="135"/>
      <c r="S74" s="135"/>
      <c r="T74" s="135"/>
      <c r="U74" s="135"/>
      <c r="V74" s="135"/>
      <c r="W74" s="135"/>
      <c r="X74" s="135"/>
      <c r="Y74" s="135"/>
      <c r="Z74" s="135"/>
      <c r="AA74" s="135"/>
      <c r="AB74" s="135"/>
      <c r="AC74" s="135"/>
      <c r="AD74" s="135"/>
      <c r="AE74" s="135"/>
      <c r="AF74" s="135"/>
      <c r="AG74" s="135"/>
      <c r="AH74" s="135"/>
      <c r="AI74" s="135"/>
      <c r="AJ74" s="135"/>
      <c r="AK74" s="135"/>
      <c r="AL74" s="135"/>
      <c r="AM74" s="135"/>
      <c r="AN74" s="135"/>
      <c r="AO74" s="135"/>
      <c r="AP74" s="135"/>
      <c r="AQ74" s="135"/>
      <c r="AR74" s="135"/>
    </row>
    <row r="75" spans="1:44" x14ac:dyDescent="0.25">
      <c r="A75" s="5" t="s">
        <v>86</v>
      </c>
      <c r="B75" s="102">
        <v>0</v>
      </c>
      <c r="C75" s="6">
        <v>0</v>
      </c>
      <c r="D75" s="159">
        <f t="shared" si="19"/>
        <v>0</v>
      </c>
      <c r="E75" s="104">
        <v>0</v>
      </c>
      <c r="F75" s="6">
        <v>0</v>
      </c>
      <c r="G75" s="123">
        <f t="shared" si="20"/>
        <v>0</v>
      </c>
      <c r="H75" s="102">
        <v>1</v>
      </c>
      <c r="I75" s="6">
        <v>3</v>
      </c>
      <c r="J75" s="182">
        <f t="shared" si="21"/>
        <v>4.3138653383795975E-4</v>
      </c>
      <c r="K75" s="226" t="str">
        <f t="shared" si="22"/>
        <v xml:space="preserve"> </v>
      </c>
      <c r="L75" s="230" t="str">
        <f t="shared" si="23"/>
        <v xml:space="preserve"> </v>
      </c>
      <c r="M75" s="124" t="str">
        <f t="shared" si="11"/>
        <v xml:space="preserve"> </v>
      </c>
      <c r="N75" s="125" t="str">
        <f t="shared" si="24"/>
        <v xml:space="preserve"> </v>
      </c>
      <c r="O75" s="231" t="str">
        <f t="shared" si="25"/>
        <v xml:space="preserve"> </v>
      </c>
      <c r="P75" s="230" t="str">
        <f t="shared" si="26"/>
        <v xml:space="preserve"> </v>
      </c>
      <c r="Q75" s="135"/>
      <c r="R75" s="135"/>
      <c r="S75" s="135"/>
      <c r="T75" s="135"/>
      <c r="U75" s="135"/>
      <c r="V75" s="135"/>
      <c r="W75" s="135"/>
      <c r="X75" s="135"/>
      <c r="Y75" s="135"/>
      <c r="Z75" s="135"/>
      <c r="AA75" s="135"/>
      <c r="AB75" s="135"/>
      <c r="AC75" s="135"/>
      <c r="AD75" s="135"/>
      <c r="AE75" s="135"/>
      <c r="AF75" s="135"/>
      <c r="AG75" s="135"/>
      <c r="AH75" s="135"/>
      <c r="AI75" s="135"/>
      <c r="AJ75" s="135"/>
      <c r="AK75" s="135"/>
      <c r="AL75" s="135"/>
      <c r="AM75" s="135"/>
      <c r="AN75" s="135"/>
      <c r="AO75" s="135"/>
      <c r="AP75" s="135"/>
      <c r="AQ75" s="135"/>
      <c r="AR75" s="135"/>
    </row>
    <row r="76" spans="1:44" x14ac:dyDescent="0.25">
      <c r="A76" s="5" t="s">
        <v>68</v>
      </c>
      <c r="B76" s="102">
        <v>0</v>
      </c>
      <c r="C76" s="6">
        <v>0</v>
      </c>
      <c r="D76" s="159">
        <f t="shared" si="19"/>
        <v>0</v>
      </c>
      <c r="E76" s="104">
        <v>6</v>
      </c>
      <c r="F76" s="6">
        <v>38</v>
      </c>
      <c r="G76" s="123">
        <f t="shared" si="20"/>
        <v>6.6470985414866408E-3</v>
      </c>
      <c r="H76" s="102">
        <v>5</v>
      </c>
      <c r="I76" s="6">
        <v>45</v>
      </c>
      <c r="J76" s="182">
        <f t="shared" si="21"/>
        <v>6.4707980075693955E-3</v>
      </c>
      <c r="K76" s="226" t="str">
        <f t="shared" si="22"/>
        <v xml:space="preserve"> </v>
      </c>
      <c r="L76" s="230" t="str">
        <f t="shared" si="23"/>
        <v xml:space="preserve"> </v>
      </c>
      <c r="M76" s="124" t="str">
        <f t="shared" si="11"/>
        <v xml:space="preserve"> </v>
      </c>
      <c r="N76" s="125" t="str">
        <f t="shared" si="24"/>
        <v xml:space="preserve"> </v>
      </c>
      <c r="O76" s="231">
        <f t="shared" si="25"/>
        <v>120</v>
      </c>
      <c r="P76" s="230">
        <f t="shared" si="26"/>
        <v>84.444444444444443</v>
      </c>
      <c r="Q76" s="135"/>
      <c r="R76" s="135"/>
      <c r="S76" s="135"/>
      <c r="T76" s="135"/>
      <c r="U76" s="135"/>
      <c r="V76" s="135"/>
      <c r="W76" s="135"/>
      <c r="X76" s="135"/>
      <c r="Y76" s="135"/>
      <c r="Z76" s="135"/>
      <c r="AA76" s="135"/>
      <c r="AB76" s="135"/>
      <c r="AC76" s="135"/>
      <c r="AD76" s="135"/>
      <c r="AE76" s="135"/>
      <c r="AF76" s="135"/>
      <c r="AG76" s="135"/>
      <c r="AH76" s="135"/>
      <c r="AI76" s="135"/>
      <c r="AJ76" s="135"/>
      <c r="AK76" s="135"/>
      <c r="AL76" s="135"/>
      <c r="AM76" s="135"/>
      <c r="AN76" s="135"/>
      <c r="AO76" s="135"/>
      <c r="AP76" s="135"/>
      <c r="AQ76" s="135"/>
      <c r="AR76" s="135"/>
    </row>
    <row r="77" spans="1:44" x14ac:dyDescent="0.25">
      <c r="A77" s="5" t="s">
        <v>69</v>
      </c>
      <c r="B77" s="102">
        <v>0</v>
      </c>
      <c r="C77" s="6">
        <v>0</v>
      </c>
      <c r="D77" s="159">
        <f t="shared" si="19"/>
        <v>0</v>
      </c>
      <c r="E77" s="104">
        <v>0</v>
      </c>
      <c r="F77" s="6">
        <v>0</v>
      </c>
      <c r="G77" s="123">
        <f t="shared" si="20"/>
        <v>0</v>
      </c>
      <c r="H77" s="102">
        <v>0</v>
      </c>
      <c r="I77" s="6">
        <v>0</v>
      </c>
      <c r="J77" s="182">
        <f t="shared" si="21"/>
        <v>0</v>
      </c>
      <c r="K77" s="226" t="str">
        <f t="shared" si="22"/>
        <v xml:space="preserve"> </v>
      </c>
      <c r="L77" s="230" t="str">
        <f t="shared" si="23"/>
        <v xml:space="preserve"> </v>
      </c>
      <c r="M77" s="124" t="str">
        <f t="shared" si="11"/>
        <v xml:space="preserve"> </v>
      </c>
      <c r="N77" s="125" t="str">
        <f t="shared" si="24"/>
        <v xml:space="preserve"> </v>
      </c>
      <c r="O77" s="231" t="str">
        <f t="shared" si="25"/>
        <v xml:space="preserve"> </v>
      </c>
      <c r="P77" s="230" t="str">
        <f t="shared" si="26"/>
        <v xml:space="preserve"> </v>
      </c>
      <c r="Q77" s="135"/>
      <c r="R77" s="135"/>
      <c r="S77" s="135"/>
      <c r="T77" s="135"/>
      <c r="U77" s="135"/>
      <c r="V77" s="135"/>
      <c r="W77" s="135"/>
      <c r="X77" s="135"/>
      <c r="Y77" s="135"/>
      <c r="Z77" s="135"/>
      <c r="AA77" s="135"/>
      <c r="AB77" s="135"/>
      <c r="AC77" s="135"/>
      <c r="AD77" s="135"/>
      <c r="AE77" s="135"/>
      <c r="AF77" s="135"/>
      <c r="AG77" s="135"/>
      <c r="AH77" s="135"/>
      <c r="AI77" s="135"/>
      <c r="AJ77" s="135"/>
      <c r="AK77" s="135"/>
      <c r="AL77" s="135"/>
      <c r="AM77" s="135"/>
      <c r="AN77" s="135"/>
      <c r="AO77" s="135"/>
      <c r="AP77" s="135"/>
      <c r="AQ77" s="135"/>
      <c r="AR77" s="135"/>
    </row>
    <row r="78" spans="1:44" ht="15.75" x14ac:dyDescent="0.25">
      <c r="A78" s="5" t="s">
        <v>72</v>
      </c>
      <c r="B78" s="175">
        <v>0</v>
      </c>
      <c r="C78" s="211">
        <v>0</v>
      </c>
      <c r="D78" s="210">
        <f t="shared" si="19"/>
        <v>0</v>
      </c>
      <c r="E78" s="212">
        <v>0</v>
      </c>
      <c r="F78" s="211">
        <v>0</v>
      </c>
      <c r="G78" s="123">
        <f t="shared" si="20"/>
        <v>0</v>
      </c>
      <c r="H78" s="175">
        <v>6</v>
      </c>
      <c r="I78" s="164">
        <v>36</v>
      </c>
      <c r="J78" s="159">
        <f t="shared" si="21"/>
        <v>5.1766384060555164E-3</v>
      </c>
      <c r="K78" s="226" t="str">
        <f t="shared" si="22"/>
        <v xml:space="preserve"> </v>
      </c>
      <c r="L78" s="230" t="str">
        <f t="shared" si="23"/>
        <v xml:space="preserve"> </v>
      </c>
      <c r="M78" s="124" t="str">
        <f t="shared" si="11"/>
        <v xml:space="preserve"> </v>
      </c>
      <c r="N78" s="125" t="str">
        <f t="shared" si="24"/>
        <v xml:space="preserve"> </v>
      </c>
      <c r="O78" s="231" t="str">
        <f t="shared" si="25"/>
        <v xml:space="preserve"> </v>
      </c>
      <c r="P78" s="230" t="str">
        <f t="shared" si="26"/>
        <v xml:space="preserve"> </v>
      </c>
      <c r="Q78" s="135"/>
      <c r="R78" s="135"/>
      <c r="S78" s="135"/>
      <c r="T78" s="135"/>
      <c r="U78" s="135"/>
      <c r="V78" s="135"/>
      <c r="W78" s="135"/>
      <c r="X78" s="135"/>
      <c r="Y78" s="135"/>
      <c r="Z78" s="135"/>
      <c r="AA78" s="135"/>
      <c r="AB78" s="135"/>
      <c r="AC78" s="135"/>
      <c r="AD78" s="135"/>
      <c r="AE78" s="135"/>
      <c r="AF78" s="135"/>
      <c r="AG78" s="135"/>
      <c r="AH78" s="135"/>
      <c r="AI78" s="135"/>
      <c r="AJ78" s="135"/>
      <c r="AK78" s="135"/>
      <c r="AL78" s="135"/>
      <c r="AM78" s="135"/>
      <c r="AN78" s="135"/>
      <c r="AO78" s="135"/>
      <c r="AP78" s="135"/>
      <c r="AQ78" s="135"/>
      <c r="AR78" s="135"/>
    </row>
    <row r="79" spans="1:44" x14ac:dyDescent="0.25">
      <c r="A79" s="5" t="s">
        <v>87</v>
      </c>
      <c r="B79" s="171">
        <v>0</v>
      </c>
      <c r="C79" s="5">
        <v>0</v>
      </c>
      <c r="D79" s="159">
        <f t="shared" si="19"/>
        <v>0</v>
      </c>
      <c r="E79" s="176">
        <v>0</v>
      </c>
      <c r="F79" s="5">
        <v>0</v>
      </c>
      <c r="G79" s="123">
        <f t="shared" ref="G79:G80" si="27">IF($F$83&lt;&gt;0,F79/$F$83*100,0)</f>
        <v>0</v>
      </c>
      <c r="H79" s="171">
        <v>0</v>
      </c>
      <c r="I79" s="5">
        <v>0</v>
      </c>
      <c r="J79" s="159">
        <f t="shared" ref="J79:J80" si="28">IF($I$83&lt;&gt;0,I79/$I$83*100,0)</f>
        <v>0</v>
      </c>
      <c r="K79" s="226" t="str">
        <f t="shared" si="22"/>
        <v xml:space="preserve"> </v>
      </c>
      <c r="L79" s="230" t="str">
        <f t="shared" si="23"/>
        <v xml:space="preserve"> </v>
      </c>
      <c r="M79" s="124" t="str">
        <f t="shared" si="11"/>
        <v xml:space="preserve"> </v>
      </c>
      <c r="N79" s="125" t="str">
        <f t="shared" si="24"/>
        <v xml:space="preserve"> </v>
      </c>
      <c r="O79" s="231" t="str">
        <f t="shared" si="25"/>
        <v xml:space="preserve"> </v>
      </c>
      <c r="P79" s="230" t="str">
        <f t="shared" si="26"/>
        <v xml:space="preserve"> </v>
      </c>
      <c r="Q79" s="135"/>
      <c r="R79" s="135"/>
      <c r="S79" s="135"/>
      <c r="T79" s="135"/>
      <c r="U79" s="135"/>
      <c r="V79" s="135"/>
      <c r="W79" s="135"/>
      <c r="X79" s="135"/>
      <c r="Y79" s="135"/>
      <c r="Z79" s="135"/>
      <c r="AA79" s="135"/>
      <c r="AB79" s="135"/>
      <c r="AC79" s="135"/>
      <c r="AD79" s="135"/>
      <c r="AE79" s="135"/>
      <c r="AF79" s="135"/>
      <c r="AG79" s="135"/>
      <c r="AH79" s="135"/>
      <c r="AI79" s="135"/>
      <c r="AJ79" s="135"/>
      <c r="AK79" s="135"/>
      <c r="AL79" s="135"/>
      <c r="AM79" s="135"/>
      <c r="AN79" s="135"/>
      <c r="AO79" s="135"/>
      <c r="AP79" s="135"/>
      <c r="AQ79" s="135"/>
      <c r="AR79" s="135"/>
    </row>
    <row r="80" spans="1:44" ht="15.75" thickBot="1" x14ac:dyDescent="0.3">
      <c r="A80" s="5" t="s">
        <v>73</v>
      </c>
      <c r="B80" s="172">
        <v>0</v>
      </c>
      <c r="C80" s="186">
        <v>0</v>
      </c>
      <c r="D80" s="174">
        <f t="shared" si="19"/>
        <v>0</v>
      </c>
      <c r="E80" s="177">
        <v>0</v>
      </c>
      <c r="F80" s="186">
        <v>0</v>
      </c>
      <c r="G80" s="178">
        <f t="shared" si="27"/>
        <v>0</v>
      </c>
      <c r="H80" s="172">
        <v>0</v>
      </c>
      <c r="I80" s="167">
        <v>0</v>
      </c>
      <c r="J80" s="174">
        <f t="shared" si="28"/>
        <v>0</v>
      </c>
      <c r="K80" s="226" t="str">
        <f t="shared" si="22"/>
        <v xml:space="preserve"> </v>
      </c>
      <c r="L80" s="230" t="str">
        <f t="shared" si="23"/>
        <v xml:space="preserve"> </v>
      </c>
      <c r="M80" s="223" t="str">
        <f t="shared" ref="M80" si="29">IF(OR(B80&lt;&gt;0)*(H80&lt;&gt;0),B80/H80*100," ")</f>
        <v xml:space="preserve"> </v>
      </c>
      <c r="N80" s="125" t="str">
        <f t="shared" si="24"/>
        <v xml:space="preserve"> </v>
      </c>
      <c r="O80" s="231" t="str">
        <f t="shared" si="25"/>
        <v xml:space="preserve"> </v>
      </c>
      <c r="P80" s="230" t="str">
        <f t="shared" si="26"/>
        <v xml:space="preserve"> </v>
      </c>
      <c r="Q80" s="135"/>
      <c r="R80" s="135"/>
      <c r="S80" s="135"/>
      <c r="T80" s="135"/>
      <c r="U80" s="135"/>
      <c r="V80" s="135"/>
      <c r="W80" s="135"/>
      <c r="X80" s="135"/>
      <c r="Y80" s="135"/>
      <c r="Z80" s="135"/>
      <c r="AA80" s="135"/>
      <c r="AB80" s="135"/>
      <c r="AC80" s="135"/>
      <c r="AD80" s="135"/>
      <c r="AE80" s="135"/>
      <c r="AF80" s="135"/>
      <c r="AG80" s="135"/>
      <c r="AH80" s="135"/>
      <c r="AI80" s="135"/>
      <c r="AJ80" s="135"/>
      <c r="AK80" s="135"/>
      <c r="AL80" s="135"/>
      <c r="AM80" s="135"/>
      <c r="AN80" s="135"/>
      <c r="AO80" s="135"/>
      <c r="AP80" s="135"/>
      <c r="AQ80" s="135"/>
      <c r="AR80" s="135"/>
    </row>
    <row r="81" spans="1:44" ht="15.75" x14ac:dyDescent="0.25">
      <c r="A81" s="197" t="s">
        <v>77</v>
      </c>
      <c r="B81" s="173">
        <f>SUM(B6:B80)-B8</f>
        <v>101412</v>
      </c>
      <c r="C81" s="168">
        <f>SUM(C6:C80)-C8</f>
        <v>632017</v>
      </c>
      <c r="D81" s="198">
        <f t="shared" si="19"/>
        <v>92.441366398759683</v>
      </c>
      <c r="E81" s="179">
        <f>SUM(E6:E80)-E8</f>
        <v>77804</v>
      </c>
      <c r="F81" s="168">
        <f>SUM(F6:F80)-F8</f>
        <v>506802</v>
      </c>
      <c r="G81" s="199">
        <f>IF($F$83&lt;&gt;0,F81/$F$83*100,0)</f>
        <v>88.651653553224023</v>
      </c>
      <c r="H81" s="173">
        <f>SUM(H6:H80)-H8</f>
        <v>104406</v>
      </c>
      <c r="I81" s="168">
        <f>SUM(I6:I80)-I8</f>
        <v>633059</v>
      </c>
      <c r="J81" s="200">
        <f>IF($I$83&lt;&gt;0,I81/$I$83*100,0)</f>
        <v>91.031042574974975</v>
      </c>
      <c r="K81" s="184">
        <f t="shared" ref="K81:L83" si="30">IF(OR(B81&lt;&gt;0)*(E81&lt;&gt;0),B81/E81*100," ")</f>
        <v>130.34291296077322</v>
      </c>
      <c r="L81" s="169">
        <f t="shared" si="30"/>
        <v>124.70688750241712</v>
      </c>
      <c r="M81" s="183">
        <f t="shared" ref="M81:N83" si="31">IF(OR(B81&lt;&gt;0)*(H81&lt;&gt;0),B81/H81*100," ")</f>
        <v>97.13234871559105</v>
      </c>
      <c r="N81" s="185">
        <f t="shared" si="31"/>
        <v>99.83540238745519</v>
      </c>
      <c r="O81" s="184">
        <f t="shared" ref="O81:P83" si="32">IF(OR(E81&lt;&gt;0)*(H81&lt;&gt;0),E81/H81*100," ")</f>
        <v>74.520621420224884</v>
      </c>
      <c r="P81" s="169">
        <f t="shared" si="32"/>
        <v>80.056045329108343</v>
      </c>
      <c r="Q81" s="135"/>
      <c r="R81" s="135"/>
      <c r="S81" s="135"/>
      <c r="T81" s="135"/>
      <c r="U81" s="135"/>
      <c r="V81" s="135"/>
      <c r="W81" s="135"/>
      <c r="X81" s="135"/>
      <c r="Y81" s="135"/>
      <c r="Z81" s="135"/>
      <c r="AA81" s="135"/>
      <c r="AB81" s="135"/>
      <c r="AC81" s="135"/>
      <c r="AD81" s="135"/>
      <c r="AE81" s="135"/>
      <c r="AF81" s="135"/>
      <c r="AG81" s="135"/>
      <c r="AH81" s="135"/>
      <c r="AI81" s="135"/>
      <c r="AJ81" s="135"/>
      <c r="AK81" s="135"/>
      <c r="AL81" s="135"/>
      <c r="AM81" s="135"/>
      <c r="AN81" s="135"/>
      <c r="AO81" s="135"/>
      <c r="AP81" s="135"/>
      <c r="AQ81" s="135"/>
      <c r="AR81" s="135"/>
    </row>
    <row r="82" spans="1:44" ht="15.75" x14ac:dyDescent="0.25">
      <c r="A82" s="143" t="s">
        <v>78</v>
      </c>
      <c r="B82" s="201">
        <f>B8</f>
        <v>11094</v>
      </c>
      <c r="C82" s="202">
        <f>C8</f>
        <v>51678</v>
      </c>
      <c r="D82" s="203">
        <f t="shared" si="19"/>
        <v>7.5586336012403192</v>
      </c>
      <c r="E82" s="180">
        <f>E8</f>
        <v>13165</v>
      </c>
      <c r="F82" s="142">
        <f>F8</f>
        <v>64876</v>
      </c>
      <c r="G82" s="204">
        <f>IF($F$83&lt;&gt;0,F82/$F$83*100,0)</f>
        <v>11.348346446775983</v>
      </c>
      <c r="H82" s="201">
        <f>H8</f>
        <v>12443</v>
      </c>
      <c r="I82" s="202">
        <f>I8</f>
        <v>62373</v>
      </c>
      <c r="J82" s="205">
        <f>IF($I$83&lt;&gt;0,I82/$I$83*100,0)</f>
        <v>8.968957425025021</v>
      </c>
      <c r="K82" s="126">
        <f t="shared" si="30"/>
        <v>84.268894796809718</v>
      </c>
      <c r="L82" s="127">
        <f t="shared" si="30"/>
        <v>79.656575621185027</v>
      </c>
      <c r="M82" s="128">
        <f t="shared" si="31"/>
        <v>89.158563047496585</v>
      </c>
      <c r="N82" s="150">
        <f t="shared" si="31"/>
        <v>82.853157616276278</v>
      </c>
      <c r="O82" s="126">
        <f t="shared" si="32"/>
        <v>105.80245921401593</v>
      </c>
      <c r="P82" s="127">
        <f t="shared" si="32"/>
        <v>104.01295432318472</v>
      </c>
      <c r="Q82" s="135"/>
      <c r="R82" s="135"/>
      <c r="S82" s="135"/>
      <c r="T82" s="135"/>
      <c r="U82" s="135"/>
      <c r="V82" s="135"/>
      <c r="W82" s="135"/>
      <c r="X82" s="135"/>
      <c r="Y82" s="135"/>
      <c r="Z82" s="135"/>
      <c r="AA82" s="135"/>
      <c r="AB82" s="135"/>
      <c r="AC82" s="135"/>
      <c r="AD82" s="135"/>
      <c r="AE82" s="135"/>
      <c r="AF82" s="135"/>
      <c r="AG82" s="135"/>
      <c r="AH82" s="135"/>
      <c r="AI82" s="135"/>
      <c r="AJ82" s="135"/>
      <c r="AK82" s="135"/>
      <c r="AL82" s="135"/>
      <c r="AM82" s="135"/>
      <c r="AN82" s="135"/>
      <c r="AO82" s="135"/>
      <c r="AP82" s="135"/>
      <c r="AQ82" s="135"/>
      <c r="AR82" s="135"/>
    </row>
    <row r="83" spans="1:44" ht="16.5" thickBot="1" x14ac:dyDescent="0.3">
      <c r="A83" s="144" t="s">
        <v>79</v>
      </c>
      <c r="B83" s="188">
        <f>B81+B82</f>
        <v>112506</v>
      </c>
      <c r="C83" s="189">
        <f>C81+C82</f>
        <v>683695</v>
      </c>
      <c r="D83" s="190">
        <f>D81+D82</f>
        <v>100</v>
      </c>
      <c r="E83" s="191">
        <f>SUM(E81:E82)</f>
        <v>90969</v>
      </c>
      <c r="F83" s="189">
        <f>SUM(F81:F82)</f>
        <v>571678</v>
      </c>
      <c r="G83" s="192">
        <f>G81+G82</f>
        <v>100</v>
      </c>
      <c r="H83" s="188">
        <f>SUM(H81:H82)</f>
        <v>116849</v>
      </c>
      <c r="I83" s="189">
        <f>SUM(I81:I82)</f>
        <v>695432</v>
      </c>
      <c r="J83" s="190">
        <f>J81+J82</f>
        <v>100</v>
      </c>
      <c r="K83" s="194">
        <f t="shared" si="30"/>
        <v>123.67509811034527</v>
      </c>
      <c r="L83" s="195">
        <f t="shared" si="30"/>
        <v>119.59442203478181</v>
      </c>
      <c r="M83" s="196">
        <f t="shared" si="31"/>
        <v>96.283237340499269</v>
      </c>
      <c r="N83" s="193">
        <f t="shared" si="31"/>
        <v>98.312272084114625</v>
      </c>
      <c r="O83" s="194">
        <f t="shared" si="32"/>
        <v>77.851757396297785</v>
      </c>
      <c r="P83" s="195">
        <f t="shared" si="32"/>
        <v>82.204730297139037</v>
      </c>
      <c r="Q83" s="135"/>
      <c r="R83" s="135"/>
      <c r="S83" s="135"/>
      <c r="T83" s="135"/>
      <c r="U83" s="135"/>
      <c r="V83" s="135"/>
      <c r="W83" s="135"/>
      <c r="X83" s="135"/>
      <c r="Y83" s="135"/>
      <c r="Z83" s="135"/>
      <c r="AA83" s="135"/>
      <c r="AB83" s="135"/>
      <c r="AC83" s="135"/>
      <c r="AD83" s="135"/>
      <c r="AE83" s="135"/>
      <c r="AF83" s="135"/>
      <c r="AG83" s="135"/>
      <c r="AH83" s="135"/>
      <c r="AI83" s="135"/>
      <c r="AJ83" s="135"/>
      <c r="AK83" s="135"/>
      <c r="AL83" s="135"/>
      <c r="AM83" s="135"/>
      <c r="AN83" s="135"/>
      <c r="AO83" s="135"/>
      <c r="AP83" s="135"/>
      <c r="AQ83" s="135"/>
      <c r="AR83" s="135"/>
    </row>
    <row r="84" spans="1:44" x14ac:dyDescent="0.25">
      <c r="A84" s="135"/>
      <c r="B84" s="166"/>
      <c r="C84" s="166"/>
      <c r="D84" s="135"/>
      <c r="E84" s="135"/>
      <c r="F84" s="135"/>
      <c r="G84" s="135"/>
      <c r="H84" s="135"/>
      <c r="I84" s="135"/>
      <c r="J84" s="135"/>
      <c r="K84" s="135"/>
      <c r="L84" s="135"/>
      <c r="M84" s="135"/>
      <c r="N84" s="135"/>
      <c r="O84" s="135"/>
      <c r="P84" s="135"/>
      <c r="Q84" s="135"/>
      <c r="R84" s="135"/>
      <c r="S84" s="135"/>
      <c r="T84" s="135"/>
      <c r="U84" s="135"/>
      <c r="V84" s="135"/>
      <c r="W84" s="135"/>
      <c r="X84" s="135"/>
      <c r="Y84" s="135"/>
      <c r="Z84" s="135"/>
      <c r="AA84" s="135"/>
      <c r="AB84" s="135"/>
      <c r="AC84" s="135"/>
      <c r="AD84" s="135"/>
      <c r="AE84" s="135"/>
      <c r="AF84" s="135"/>
      <c r="AG84" s="135"/>
      <c r="AH84" s="135"/>
      <c r="AI84" s="135"/>
      <c r="AJ84" s="135"/>
      <c r="AK84" s="135"/>
      <c r="AL84" s="135"/>
      <c r="AM84" s="135"/>
      <c r="AN84" s="135"/>
      <c r="AO84" s="135"/>
      <c r="AP84" s="135"/>
      <c r="AQ84" s="135"/>
      <c r="AR84" s="135"/>
    </row>
    <row r="85" spans="1:44" x14ac:dyDescent="0.25">
      <c r="A85" s="135"/>
      <c r="B85" s="135"/>
      <c r="C85" s="135"/>
      <c r="D85" s="135"/>
      <c r="E85" s="135"/>
      <c r="F85" s="135"/>
      <c r="G85" s="135"/>
      <c r="H85" s="135"/>
      <c r="I85" s="135"/>
      <c r="J85" s="135"/>
      <c r="K85" s="135"/>
      <c r="L85" s="135"/>
      <c r="M85" s="135"/>
      <c r="N85" s="135"/>
      <c r="O85" s="135"/>
      <c r="P85" s="135"/>
      <c r="Q85" s="135"/>
      <c r="R85" s="135"/>
      <c r="S85" s="135"/>
      <c r="T85" s="135"/>
      <c r="U85" s="135"/>
      <c r="V85" s="135"/>
      <c r="W85" s="135"/>
      <c r="X85" s="135"/>
      <c r="Y85" s="135"/>
      <c r="Z85" s="135"/>
      <c r="AA85" s="135"/>
      <c r="AB85" s="135"/>
      <c r="AC85" s="135"/>
      <c r="AD85" s="135"/>
      <c r="AE85" s="135"/>
      <c r="AF85" s="135"/>
      <c r="AG85" s="135"/>
      <c r="AH85" s="135"/>
      <c r="AI85" s="135"/>
      <c r="AJ85" s="135"/>
      <c r="AK85" s="135"/>
      <c r="AL85" s="135"/>
      <c r="AM85" s="135"/>
      <c r="AN85" s="135"/>
      <c r="AO85" s="135"/>
      <c r="AP85" s="135"/>
      <c r="AQ85" s="135"/>
      <c r="AR85" s="135"/>
    </row>
    <row r="86" spans="1:44" x14ac:dyDescent="0.25">
      <c r="A86" s="135"/>
      <c r="B86" s="135"/>
      <c r="C86" s="135"/>
      <c r="D86" s="135"/>
      <c r="E86" s="135"/>
      <c r="F86" s="135"/>
      <c r="G86" s="135"/>
      <c r="H86" s="135"/>
      <c r="I86" s="135"/>
      <c r="J86" s="135"/>
      <c r="K86" s="135"/>
      <c r="L86" s="135"/>
      <c r="M86" s="135"/>
      <c r="N86" s="135"/>
      <c r="O86" s="135"/>
      <c r="P86" s="135"/>
      <c r="Q86" s="135"/>
      <c r="R86" s="135"/>
      <c r="S86" s="135"/>
      <c r="T86" s="135"/>
      <c r="U86" s="135"/>
      <c r="V86" s="135"/>
      <c r="W86" s="135"/>
      <c r="X86" s="135"/>
      <c r="Y86" s="135"/>
      <c r="Z86" s="135"/>
      <c r="AA86" s="135"/>
      <c r="AB86" s="135"/>
      <c r="AC86" s="135"/>
      <c r="AD86" s="135"/>
      <c r="AE86" s="135"/>
      <c r="AF86" s="135"/>
      <c r="AG86" s="135"/>
      <c r="AH86" s="135"/>
      <c r="AI86" s="135"/>
      <c r="AJ86" s="135"/>
      <c r="AK86" s="135"/>
      <c r="AL86" s="135"/>
      <c r="AM86" s="135"/>
      <c r="AN86" s="135"/>
      <c r="AO86" s="135"/>
      <c r="AP86" s="135"/>
      <c r="AQ86" s="135"/>
      <c r="AR86" s="135"/>
    </row>
    <row r="87" spans="1:44" x14ac:dyDescent="0.25">
      <c r="A87" s="135"/>
      <c r="B87" s="135"/>
      <c r="C87" s="165"/>
      <c r="D87" s="135"/>
      <c r="E87" s="135"/>
      <c r="F87" s="135"/>
      <c r="G87" s="135"/>
      <c r="H87" s="135"/>
      <c r="I87" s="135"/>
      <c r="J87" s="135"/>
      <c r="K87" s="135"/>
      <c r="L87" s="135"/>
      <c r="M87" s="135"/>
      <c r="N87" s="135"/>
      <c r="O87" s="135"/>
      <c r="P87" s="135"/>
      <c r="Q87" s="135"/>
      <c r="R87" s="135"/>
      <c r="S87" s="135"/>
      <c r="T87" s="135"/>
      <c r="U87" s="135"/>
      <c r="V87" s="135"/>
      <c r="W87" s="135"/>
      <c r="X87" s="135"/>
      <c r="Y87" s="135"/>
      <c r="Z87" s="135"/>
      <c r="AA87" s="135"/>
      <c r="AB87" s="135"/>
      <c r="AC87" s="135"/>
      <c r="AD87" s="135"/>
      <c r="AE87" s="135"/>
      <c r="AF87" s="135"/>
      <c r="AG87" s="135"/>
      <c r="AH87" s="135"/>
      <c r="AI87" s="135"/>
      <c r="AJ87" s="135"/>
      <c r="AK87" s="135"/>
      <c r="AL87" s="135"/>
      <c r="AM87" s="135"/>
      <c r="AN87" s="135"/>
      <c r="AO87" s="135"/>
      <c r="AP87" s="135"/>
      <c r="AQ87" s="135"/>
      <c r="AR87" s="135"/>
    </row>
    <row r="88" spans="1:44" x14ac:dyDescent="0.25">
      <c r="A88" s="135"/>
      <c r="B88" s="135"/>
      <c r="C88" s="135"/>
      <c r="D88" s="135"/>
      <c r="E88" s="135"/>
      <c r="F88" s="135"/>
      <c r="G88" s="135"/>
      <c r="H88" s="135"/>
      <c r="I88" s="135"/>
      <c r="J88" s="135"/>
      <c r="K88" s="135"/>
      <c r="L88" s="135"/>
      <c r="M88" s="135"/>
      <c r="N88" s="135"/>
      <c r="O88" s="135"/>
      <c r="P88" s="135"/>
      <c r="Q88" s="135"/>
      <c r="R88" s="135"/>
      <c r="S88" s="135"/>
      <c r="T88" s="135"/>
      <c r="U88" s="135"/>
      <c r="V88" s="135"/>
      <c r="W88" s="135"/>
      <c r="X88" s="135"/>
      <c r="Y88" s="135"/>
      <c r="Z88" s="135"/>
      <c r="AA88" s="135"/>
      <c r="AB88" s="135"/>
      <c r="AC88" s="135"/>
      <c r="AD88" s="135"/>
      <c r="AE88" s="135"/>
      <c r="AF88" s="135"/>
      <c r="AG88" s="135"/>
      <c r="AH88" s="135"/>
      <c r="AI88" s="135"/>
      <c r="AJ88" s="135"/>
      <c r="AK88" s="135"/>
      <c r="AL88" s="135"/>
      <c r="AM88" s="135"/>
      <c r="AN88" s="135"/>
      <c r="AO88" s="135"/>
      <c r="AP88" s="135"/>
      <c r="AQ88" s="135"/>
      <c r="AR88" s="135"/>
    </row>
    <row r="89" spans="1:44" x14ac:dyDescent="0.25">
      <c r="A89" s="135"/>
      <c r="B89" s="135"/>
      <c r="C89" s="135"/>
      <c r="D89" s="135"/>
      <c r="E89" s="135"/>
      <c r="F89" s="135"/>
      <c r="G89" s="135"/>
      <c r="H89" s="135"/>
      <c r="I89" s="135"/>
      <c r="J89" s="135"/>
      <c r="K89" s="135"/>
      <c r="L89" s="135"/>
      <c r="M89" s="135"/>
      <c r="N89" s="135"/>
      <c r="O89" s="135"/>
      <c r="P89" s="135"/>
      <c r="Q89" s="135"/>
      <c r="R89" s="135"/>
      <c r="S89" s="135"/>
      <c r="T89" s="135"/>
      <c r="U89" s="135"/>
      <c r="V89" s="135"/>
      <c r="W89" s="135"/>
      <c r="X89" s="135"/>
      <c r="Y89" s="135"/>
      <c r="Z89" s="135"/>
      <c r="AA89" s="135"/>
      <c r="AB89" s="135"/>
      <c r="AC89" s="135"/>
      <c r="AD89" s="135"/>
      <c r="AE89" s="135"/>
      <c r="AF89" s="135"/>
      <c r="AG89" s="135"/>
      <c r="AH89" s="135"/>
      <c r="AI89" s="135"/>
      <c r="AJ89" s="135"/>
      <c r="AK89" s="135"/>
      <c r="AL89" s="135"/>
      <c r="AM89" s="135"/>
      <c r="AN89" s="135"/>
      <c r="AO89" s="135"/>
      <c r="AP89" s="135"/>
      <c r="AQ89" s="135"/>
      <c r="AR89" s="135"/>
    </row>
    <row r="90" spans="1:44" x14ac:dyDescent="0.25">
      <c r="A90" s="135"/>
      <c r="B90" s="135"/>
      <c r="C90" s="135"/>
      <c r="D90" s="135"/>
      <c r="E90" s="135"/>
      <c r="F90" s="135"/>
      <c r="G90" s="135"/>
      <c r="H90" s="135"/>
      <c r="I90" s="135"/>
      <c r="J90" s="135"/>
      <c r="K90" s="135"/>
      <c r="L90" s="135"/>
      <c r="M90" s="135"/>
      <c r="N90" s="135"/>
      <c r="O90" s="135"/>
      <c r="P90" s="135"/>
      <c r="Q90" s="135"/>
      <c r="R90" s="135"/>
      <c r="S90" s="135"/>
      <c r="T90" s="135"/>
      <c r="U90" s="135"/>
      <c r="V90" s="135"/>
      <c r="W90" s="135"/>
      <c r="X90" s="135"/>
      <c r="Y90" s="135"/>
      <c r="Z90" s="135"/>
      <c r="AA90" s="135"/>
      <c r="AB90" s="135"/>
      <c r="AC90" s="135"/>
      <c r="AD90" s="135"/>
      <c r="AE90" s="135"/>
      <c r="AF90" s="135"/>
      <c r="AG90" s="135"/>
      <c r="AH90" s="135"/>
      <c r="AI90" s="135"/>
      <c r="AJ90" s="135"/>
      <c r="AK90" s="135"/>
      <c r="AL90" s="135"/>
      <c r="AM90" s="135"/>
      <c r="AN90" s="135"/>
      <c r="AO90" s="135"/>
      <c r="AP90" s="135"/>
      <c r="AQ90" s="135"/>
      <c r="AR90" s="135"/>
    </row>
    <row r="91" spans="1:44" x14ac:dyDescent="0.25">
      <c r="A91" s="135"/>
      <c r="B91" s="135"/>
      <c r="C91" s="135"/>
      <c r="D91" s="135"/>
      <c r="E91" s="135"/>
      <c r="F91" s="135"/>
      <c r="G91" s="135"/>
      <c r="H91" s="135"/>
      <c r="I91" s="135"/>
      <c r="J91" s="135"/>
      <c r="K91" s="135"/>
      <c r="L91" s="135"/>
      <c r="M91" s="135"/>
      <c r="N91" s="135"/>
      <c r="O91" s="135"/>
      <c r="P91" s="135"/>
      <c r="Q91" s="135"/>
      <c r="R91" s="135"/>
      <c r="S91" s="135"/>
      <c r="T91" s="135"/>
      <c r="U91" s="135"/>
      <c r="V91" s="135"/>
      <c r="W91" s="135"/>
      <c r="X91" s="135"/>
      <c r="Y91" s="135"/>
      <c r="Z91" s="135"/>
      <c r="AA91" s="135"/>
      <c r="AB91" s="135"/>
      <c r="AC91" s="135"/>
      <c r="AD91" s="135"/>
      <c r="AE91" s="135"/>
      <c r="AF91" s="135"/>
      <c r="AG91" s="135"/>
      <c r="AH91" s="135"/>
      <c r="AI91" s="135"/>
      <c r="AJ91" s="135"/>
      <c r="AK91" s="135"/>
      <c r="AL91" s="135"/>
      <c r="AM91" s="135"/>
      <c r="AN91" s="135"/>
      <c r="AO91" s="135"/>
      <c r="AP91" s="135"/>
      <c r="AQ91" s="135"/>
      <c r="AR91" s="135"/>
    </row>
    <row r="92" spans="1:44" x14ac:dyDescent="0.25">
      <c r="A92" s="135"/>
      <c r="B92" s="135"/>
      <c r="C92" s="135"/>
      <c r="D92" s="135"/>
      <c r="E92" s="135"/>
      <c r="F92" s="135"/>
      <c r="G92" s="135"/>
      <c r="H92" s="135"/>
      <c r="I92" s="135"/>
      <c r="J92" s="135"/>
      <c r="K92" s="135"/>
      <c r="L92" s="135"/>
      <c r="M92" s="135"/>
      <c r="N92" s="135"/>
      <c r="O92" s="135"/>
      <c r="P92" s="135"/>
      <c r="Q92" s="135"/>
      <c r="R92" s="135"/>
      <c r="S92" s="135"/>
      <c r="T92" s="135"/>
      <c r="U92" s="135"/>
      <c r="V92" s="135"/>
      <c r="W92" s="135"/>
      <c r="X92" s="135"/>
      <c r="Y92" s="135"/>
      <c r="Z92" s="135"/>
      <c r="AA92" s="135"/>
      <c r="AB92" s="135"/>
      <c r="AC92" s="135"/>
      <c r="AD92" s="135"/>
      <c r="AE92" s="135"/>
      <c r="AF92" s="135"/>
      <c r="AG92" s="135"/>
      <c r="AH92" s="135"/>
      <c r="AI92" s="135"/>
      <c r="AJ92" s="135"/>
      <c r="AK92" s="135"/>
      <c r="AL92" s="135"/>
      <c r="AM92" s="135"/>
      <c r="AN92" s="135"/>
      <c r="AO92" s="135"/>
      <c r="AP92" s="135"/>
      <c r="AQ92" s="135"/>
      <c r="AR92" s="135"/>
    </row>
    <row r="93" spans="1:44" x14ac:dyDescent="0.25">
      <c r="A93" s="135"/>
      <c r="B93" s="135"/>
      <c r="C93" s="135"/>
      <c r="D93" s="135"/>
      <c r="E93" s="135"/>
      <c r="F93" s="135"/>
      <c r="G93" s="135"/>
      <c r="H93" s="135"/>
      <c r="I93" s="135"/>
      <c r="J93" s="135"/>
      <c r="K93" s="135"/>
      <c r="L93" s="135"/>
      <c r="M93" s="135"/>
      <c r="N93" s="135"/>
      <c r="O93" s="135"/>
      <c r="P93" s="135"/>
      <c r="Q93" s="135"/>
      <c r="R93" s="135"/>
      <c r="S93" s="135"/>
      <c r="T93" s="135"/>
      <c r="U93" s="135"/>
      <c r="V93" s="135"/>
      <c r="W93" s="135"/>
      <c r="X93" s="135"/>
      <c r="Y93" s="135"/>
      <c r="Z93" s="135"/>
      <c r="AA93" s="135"/>
      <c r="AB93" s="135"/>
      <c r="AC93" s="135"/>
      <c r="AD93" s="135"/>
      <c r="AE93" s="135"/>
      <c r="AF93" s="135"/>
      <c r="AG93" s="135"/>
      <c r="AH93" s="135"/>
      <c r="AI93" s="135"/>
      <c r="AJ93" s="135"/>
      <c r="AK93" s="135"/>
      <c r="AL93" s="135"/>
      <c r="AM93" s="135"/>
      <c r="AN93" s="135"/>
      <c r="AO93" s="135"/>
      <c r="AP93" s="135"/>
      <c r="AQ93" s="135"/>
      <c r="AR93" s="135"/>
    </row>
    <row r="94" spans="1:44" x14ac:dyDescent="0.25">
      <c r="A94" s="135"/>
      <c r="B94" s="135"/>
      <c r="C94" s="135"/>
      <c r="D94" s="135"/>
      <c r="E94" s="135"/>
      <c r="F94" s="135"/>
      <c r="G94" s="135"/>
      <c r="H94" s="135"/>
      <c r="I94" s="135"/>
      <c r="J94" s="135"/>
      <c r="K94" s="135"/>
      <c r="L94" s="135"/>
      <c r="M94" s="135"/>
      <c r="N94" s="135"/>
      <c r="O94" s="135"/>
      <c r="P94" s="135"/>
      <c r="Q94" s="135"/>
      <c r="R94" s="135"/>
      <c r="S94" s="135"/>
      <c r="T94" s="135"/>
      <c r="U94" s="135"/>
      <c r="V94" s="135"/>
      <c r="W94" s="135"/>
      <c r="X94" s="135"/>
      <c r="Y94" s="135"/>
      <c r="Z94" s="135"/>
      <c r="AA94" s="135"/>
      <c r="AB94" s="135"/>
      <c r="AC94" s="135"/>
      <c r="AD94" s="135"/>
      <c r="AE94" s="135"/>
      <c r="AF94" s="135"/>
      <c r="AG94" s="135"/>
      <c r="AH94" s="135"/>
      <c r="AI94" s="135"/>
      <c r="AJ94" s="135"/>
      <c r="AK94" s="135"/>
      <c r="AL94" s="135"/>
      <c r="AM94" s="135"/>
      <c r="AN94" s="135"/>
      <c r="AO94" s="135"/>
      <c r="AP94" s="135"/>
      <c r="AQ94" s="135"/>
      <c r="AR94" s="135"/>
    </row>
    <row r="95" spans="1:44" x14ac:dyDescent="0.25">
      <c r="A95" s="135"/>
      <c r="B95" s="135"/>
      <c r="C95" s="135"/>
      <c r="D95" s="135"/>
      <c r="E95" s="135"/>
      <c r="F95" s="135"/>
      <c r="G95" s="135"/>
      <c r="H95" s="135"/>
      <c r="I95" s="135"/>
      <c r="J95" s="135"/>
      <c r="K95" s="135"/>
      <c r="L95" s="135"/>
      <c r="M95" s="135"/>
      <c r="N95" s="135"/>
      <c r="O95" s="135"/>
      <c r="P95" s="135"/>
      <c r="Q95" s="135"/>
      <c r="R95" s="135"/>
      <c r="S95" s="135"/>
      <c r="T95" s="135"/>
      <c r="U95" s="135"/>
      <c r="V95" s="135"/>
      <c r="W95" s="135"/>
      <c r="X95" s="135"/>
      <c r="Y95" s="135"/>
      <c r="Z95" s="135"/>
      <c r="AA95" s="135"/>
      <c r="AB95" s="135"/>
      <c r="AC95" s="135"/>
      <c r="AD95" s="135"/>
      <c r="AE95" s="135"/>
      <c r="AF95" s="135"/>
      <c r="AG95" s="135"/>
      <c r="AH95" s="135"/>
      <c r="AI95" s="135"/>
      <c r="AJ95" s="135"/>
      <c r="AK95" s="135"/>
      <c r="AL95" s="135"/>
      <c r="AM95" s="135"/>
      <c r="AN95" s="135"/>
      <c r="AO95" s="135"/>
      <c r="AP95" s="135"/>
      <c r="AQ95" s="135"/>
      <c r="AR95" s="135"/>
    </row>
    <row r="96" spans="1:44" x14ac:dyDescent="0.25">
      <c r="A96" s="135"/>
      <c r="B96" s="135"/>
      <c r="C96" s="135"/>
      <c r="D96" s="135"/>
      <c r="E96" s="135"/>
      <c r="F96" s="135"/>
      <c r="G96" s="135"/>
      <c r="H96" s="135"/>
      <c r="I96" s="135"/>
      <c r="J96" s="135"/>
      <c r="K96" s="135"/>
      <c r="L96" s="135"/>
      <c r="M96" s="135"/>
      <c r="N96" s="135"/>
      <c r="O96" s="135"/>
      <c r="P96" s="135"/>
      <c r="Q96" s="135"/>
      <c r="R96" s="135"/>
      <c r="S96" s="135"/>
      <c r="T96" s="135"/>
      <c r="U96" s="135"/>
      <c r="V96" s="135"/>
      <c r="W96" s="135"/>
      <c r="X96" s="135"/>
      <c r="Y96" s="135"/>
      <c r="Z96" s="135"/>
      <c r="AA96" s="135"/>
      <c r="AB96" s="135"/>
      <c r="AC96" s="135"/>
      <c r="AD96" s="135"/>
      <c r="AE96" s="135"/>
      <c r="AF96" s="135"/>
      <c r="AG96" s="135"/>
      <c r="AH96" s="135"/>
      <c r="AI96" s="135"/>
      <c r="AJ96" s="135"/>
      <c r="AK96" s="135"/>
      <c r="AL96" s="135"/>
      <c r="AM96" s="135"/>
      <c r="AN96" s="135"/>
      <c r="AO96" s="135"/>
      <c r="AP96" s="135"/>
      <c r="AQ96" s="135"/>
      <c r="AR96" s="135"/>
    </row>
    <row r="97" spans="1:44" x14ac:dyDescent="0.25">
      <c r="A97" s="135"/>
      <c r="B97" s="135"/>
      <c r="C97" s="135"/>
      <c r="D97" s="135"/>
      <c r="E97" s="135"/>
      <c r="F97" s="135"/>
      <c r="G97" s="135"/>
      <c r="H97" s="135"/>
      <c r="I97" s="135"/>
      <c r="J97" s="135"/>
      <c r="K97" s="135"/>
      <c r="L97" s="135"/>
      <c r="M97" s="135"/>
      <c r="N97" s="135"/>
      <c r="O97" s="135"/>
      <c r="P97" s="135"/>
      <c r="Q97" s="135"/>
      <c r="R97" s="135"/>
      <c r="S97" s="135"/>
      <c r="T97" s="135"/>
      <c r="U97" s="135"/>
      <c r="V97" s="135"/>
      <c r="W97" s="135"/>
      <c r="X97" s="135"/>
      <c r="Y97" s="135"/>
      <c r="Z97" s="135"/>
      <c r="AA97" s="135"/>
      <c r="AB97" s="135"/>
      <c r="AC97" s="135"/>
      <c r="AD97" s="135"/>
      <c r="AE97" s="135"/>
      <c r="AF97" s="135"/>
      <c r="AG97" s="135"/>
      <c r="AH97" s="135"/>
      <c r="AI97" s="135"/>
      <c r="AJ97" s="135"/>
      <c r="AK97" s="135"/>
      <c r="AL97" s="135"/>
      <c r="AM97" s="135"/>
      <c r="AN97" s="135"/>
      <c r="AO97" s="135"/>
      <c r="AP97" s="135"/>
      <c r="AQ97" s="135"/>
      <c r="AR97" s="135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 MALINSKA</cp:lastModifiedBy>
  <cp:lastPrinted>2021-02-09T12:54:05Z</cp:lastPrinted>
  <dcterms:created xsi:type="dcterms:W3CDTF">2017-12-29T23:50:53Z</dcterms:created>
  <dcterms:modified xsi:type="dcterms:W3CDTF">2023-01-27T08:47:31Z</dcterms:modified>
</cp:coreProperties>
</file>