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TZ-Malinska-3\Documents\STATISTIKA\ISPRAVCI u 2022\"/>
    </mc:Choice>
  </mc:AlternateContent>
  <xr:revisionPtr revIDLastSave="0" documentId="13_ncr:1_{6DCAE423-16FF-4F7F-9FA1-9F7248278913}" xr6:coauthVersionLast="47" xr6:coauthVersionMax="47" xr10:uidLastSave="{00000000-0000-0000-0000-000000000000}"/>
  <bookViews>
    <workbookView xWindow="-120" yWindow="-120" windowWidth="25440" windowHeight="15270" tabRatio="701" xr2:uid="{00000000-000D-0000-FFFF-FFFF00000000}"/>
  </bookViews>
  <sheets>
    <sheet name=" " sheetId="2" r:id="rId1"/>
    <sheet name="Po kapacitetima" sheetId="3" r:id="rId2"/>
    <sheet name="Po zemljama" sheetId="5" r:id="rId3"/>
  </sheets>
  <externalReferences>
    <externalReference r:id="rId4"/>
  </externalReferences>
  <definedNames>
    <definedName name="rng_troskovi20">#REF!</definedName>
  </definedNames>
  <calcPr calcId="191029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82" i="5" l="1"/>
  <c r="I81" i="5"/>
  <c r="H82" i="5"/>
  <c r="H81" i="5"/>
  <c r="F82" i="5"/>
  <c r="F81" i="5"/>
  <c r="E82" i="5"/>
  <c r="E81" i="5"/>
  <c r="C82" i="5"/>
  <c r="C81" i="5"/>
  <c r="B81" i="5"/>
  <c r="B82" i="5"/>
  <c r="I12" i="3"/>
  <c r="K6" i="5"/>
  <c r="L6" i="5"/>
  <c r="M6" i="5"/>
  <c r="N6" i="5"/>
  <c r="O6" i="5"/>
  <c r="P6" i="5"/>
  <c r="Q6" i="5"/>
  <c r="K7" i="5"/>
  <c r="L7" i="5"/>
  <c r="M7" i="5"/>
  <c r="N7" i="5"/>
  <c r="O7" i="5"/>
  <c r="P7" i="5"/>
  <c r="Q7" i="5"/>
  <c r="I83" i="5" l="1"/>
  <c r="H83" i="5"/>
  <c r="E38" i="3"/>
  <c r="J6" i="5" l="1"/>
  <c r="J7" i="5"/>
  <c r="I25" i="3"/>
  <c r="F83" i="5" l="1"/>
  <c r="G6" i="5" l="1"/>
  <c r="G7" i="5"/>
  <c r="E83" i="5"/>
  <c r="E6" i="3"/>
  <c r="Q14" i="5" l="1"/>
  <c r="Q13" i="5"/>
  <c r="Q12" i="5"/>
  <c r="Q11" i="5"/>
  <c r="Q10" i="5"/>
  <c r="Q9" i="5"/>
  <c r="Q8" i="5"/>
  <c r="Q5" i="5"/>
  <c r="C83" i="5" l="1"/>
  <c r="B83" i="5"/>
  <c r="D6" i="5" l="1"/>
  <c r="D7" i="5"/>
  <c r="R6" i="5" s="1"/>
  <c r="M83" i="5"/>
  <c r="D19" i="5"/>
  <c r="D11" i="5" l="1"/>
  <c r="D14" i="5"/>
  <c r="N83" i="5"/>
  <c r="D8" i="5"/>
  <c r="R7" i="5" s="1"/>
  <c r="L83" i="5"/>
  <c r="P83" i="5"/>
  <c r="K83" i="5"/>
  <c r="O83" i="5"/>
  <c r="P78" i="5"/>
  <c r="P79" i="5"/>
  <c r="P80" i="5"/>
  <c r="O78" i="5"/>
  <c r="O79" i="5"/>
  <c r="O80" i="5"/>
  <c r="N78" i="5"/>
  <c r="N79" i="5"/>
  <c r="N80" i="5"/>
  <c r="M78" i="5"/>
  <c r="M79" i="5"/>
  <c r="M80" i="5"/>
  <c r="L78" i="5"/>
  <c r="L79" i="5"/>
  <c r="L80" i="5"/>
  <c r="K78" i="5"/>
  <c r="K79" i="5"/>
  <c r="K80" i="5"/>
  <c r="J79" i="5"/>
  <c r="J80" i="5"/>
  <c r="D79" i="5"/>
  <c r="D80" i="5"/>
  <c r="J8" i="5" l="1"/>
  <c r="J9" i="5"/>
  <c r="J10" i="5"/>
  <c r="J11" i="5"/>
  <c r="J12" i="5"/>
  <c r="J13" i="5"/>
  <c r="J14" i="5"/>
  <c r="J15" i="5"/>
  <c r="J16" i="5"/>
  <c r="J17" i="5"/>
  <c r="J18" i="5"/>
  <c r="J19" i="5"/>
  <c r="J20" i="5"/>
  <c r="J21" i="5"/>
  <c r="J22" i="5"/>
  <c r="J23" i="5"/>
  <c r="J24" i="5"/>
  <c r="J25" i="5"/>
  <c r="J26" i="5"/>
  <c r="J27" i="5"/>
  <c r="J28" i="5"/>
  <c r="J29" i="5"/>
  <c r="J30" i="5"/>
  <c r="J31" i="5"/>
  <c r="J32" i="5"/>
  <c r="J33" i="5"/>
  <c r="J34" i="5"/>
  <c r="J35" i="5"/>
  <c r="J36" i="5"/>
  <c r="J37" i="5"/>
  <c r="J38" i="5"/>
  <c r="J39" i="5"/>
  <c r="J40" i="5"/>
  <c r="J41" i="5"/>
  <c r="J42" i="5"/>
  <c r="J43" i="5"/>
  <c r="J44" i="5"/>
  <c r="J45" i="5"/>
  <c r="J46" i="5"/>
  <c r="J47" i="5"/>
  <c r="J48" i="5"/>
  <c r="J49" i="5"/>
  <c r="J50" i="5"/>
  <c r="J51" i="5"/>
  <c r="J52" i="5"/>
  <c r="J53" i="5"/>
  <c r="J54" i="5"/>
  <c r="J55" i="5"/>
  <c r="J56" i="5"/>
  <c r="J57" i="5"/>
  <c r="J58" i="5"/>
  <c r="J59" i="5"/>
  <c r="J60" i="5"/>
  <c r="J61" i="5"/>
  <c r="J62" i="5"/>
  <c r="J63" i="5"/>
  <c r="J64" i="5"/>
  <c r="J65" i="5"/>
  <c r="J66" i="5"/>
  <c r="J67" i="5"/>
  <c r="J68" i="5"/>
  <c r="J69" i="5"/>
  <c r="J70" i="5"/>
  <c r="J71" i="5"/>
  <c r="J72" i="5"/>
  <c r="J73" i="5"/>
  <c r="J74" i="5"/>
  <c r="J75" i="5"/>
  <c r="J76" i="5"/>
  <c r="J77" i="5"/>
  <c r="J78" i="5"/>
  <c r="J81" i="5"/>
  <c r="J82" i="5"/>
  <c r="D78" i="5"/>
  <c r="D81" i="5"/>
  <c r="D82" i="5"/>
  <c r="D9" i="5"/>
  <c r="D10" i="5"/>
  <c r="D12" i="5"/>
  <c r="D13" i="5"/>
  <c r="D15" i="5"/>
  <c r="D16" i="5"/>
  <c r="D17" i="5"/>
  <c r="D18" i="5"/>
  <c r="D20" i="5"/>
  <c r="D21" i="5"/>
  <c r="D22" i="5"/>
  <c r="D23" i="5"/>
  <c r="D24" i="5"/>
  <c r="D25" i="5"/>
  <c r="D26" i="5"/>
  <c r="D27" i="5"/>
  <c r="D28" i="5"/>
  <c r="D29" i="5"/>
  <c r="D30" i="5"/>
  <c r="D31" i="5"/>
  <c r="D32" i="5"/>
  <c r="D33" i="5"/>
  <c r="D34" i="5"/>
  <c r="D35" i="5"/>
  <c r="D36" i="5"/>
  <c r="D37" i="5"/>
  <c r="D38" i="5"/>
  <c r="D39" i="5"/>
  <c r="D40" i="5"/>
  <c r="D41" i="5"/>
  <c r="D42" i="5"/>
  <c r="D43" i="5"/>
  <c r="D44" i="5"/>
  <c r="D45" i="5"/>
  <c r="D46" i="5"/>
  <c r="D47" i="5"/>
  <c r="D48" i="5"/>
  <c r="D49" i="5"/>
  <c r="D50" i="5"/>
  <c r="D51" i="5"/>
  <c r="D52" i="5"/>
  <c r="D53" i="5"/>
  <c r="D54" i="5"/>
  <c r="D55" i="5"/>
  <c r="D56" i="5"/>
  <c r="D57" i="5"/>
  <c r="D58" i="5"/>
  <c r="D59" i="5"/>
  <c r="D60" i="5"/>
  <c r="D61" i="5"/>
  <c r="D62" i="5"/>
  <c r="D63" i="5"/>
  <c r="D64" i="5"/>
  <c r="D65" i="5"/>
  <c r="D66" i="5"/>
  <c r="D67" i="5"/>
  <c r="D68" i="5"/>
  <c r="D69" i="5"/>
  <c r="D70" i="5"/>
  <c r="D71" i="5"/>
  <c r="D72" i="5"/>
  <c r="D73" i="5"/>
  <c r="D74" i="5"/>
  <c r="D77" i="5"/>
  <c r="D76" i="5"/>
  <c r="D75" i="5"/>
  <c r="E12" i="3"/>
  <c r="J83" i="5" l="1"/>
  <c r="D83" i="5"/>
  <c r="M30" i="5"/>
  <c r="M31" i="5"/>
  <c r="L46" i="5"/>
  <c r="L22" i="5"/>
  <c r="L21" i="5"/>
  <c r="L20" i="5"/>
  <c r="L19" i="5"/>
  <c r="K19" i="5"/>
  <c r="K20" i="5"/>
  <c r="K23" i="5"/>
  <c r="K22" i="5"/>
  <c r="K21" i="5"/>
  <c r="G21" i="3"/>
  <c r="E18" i="3"/>
  <c r="E19" i="3"/>
  <c r="E20" i="3"/>
  <c r="G39" i="5" l="1"/>
  <c r="G8" i="5"/>
  <c r="G38" i="5"/>
  <c r="G73" i="5"/>
  <c r="G41" i="5"/>
  <c r="G11" i="5"/>
  <c r="G75" i="5"/>
  <c r="G32" i="5"/>
  <c r="G15" i="5"/>
  <c r="G31" i="5"/>
  <c r="G69" i="5"/>
  <c r="G37" i="5"/>
  <c r="G67" i="5"/>
  <c r="G78" i="5"/>
  <c r="G34" i="5"/>
  <c r="G76" i="5"/>
  <c r="G14" i="5"/>
  <c r="G71" i="5"/>
  <c r="G74" i="5"/>
  <c r="G57" i="5"/>
  <c r="G25" i="5"/>
  <c r="G43" i="5"/>
  <c r="G58" i="5"/>
  <c r="G22" i="5"/>
  <c r="G64" i="5"/>
  <c r="G63" i="5"/>
  <c r="G66" i="5"/>
  <c r="G53" i="5"/>
  <c r="G21" i="5"/>
  <c r="G35" i="5"/>
  <c r="G54" i="5"/>
  <c r="G17" i="5"/>
  <c r="G48" i="5"/>
  <c r="G60" i="5"/>
  <c r="G44" i="5"/>
  <c r="G28" i="5"/>
  <c r="G9" i="5"/>
  <c r="G23" i="5"/>
  <c r="G49" i="5"/>
  <c r="G59" i="5"/>
  <c r="G27" i="5"/>
  <c r="G70" i="5"/>
  <c r="G50" i="5"/>
  <c r="G30" i="5"/>
  <c r="G12" i="5"/>
  <c r="G72" i="5"/>
  <c r="G56" i="5"/>
  <c r="G40" i="5"/>
  <c r="G24" i="5"/>
  <c r="G80" i="5"/>
  <c r="G79" i="5"/>
  <c r="G19" i="5"/>
  <c r="G55" i="5"/>
  <c r="G46" i="5"/>
  <c r="G65" i="5"/>
  <c r="G33" i="5"/>
  <c r="G16" i="5"/>
  <c r="G81" i="5"/>
  <c r="G47" i="5"/>
  <c r="G13" i="5"/>
  <c r="G77" i="5"/>
  <c r="G61" i="5"/>
  <c r="G45" i="5"/>
  <c r="G29" i="5"/>
  <c r="G10" i="5"/>
  <c r="G51" i="5"/>
  <c r="G18" i="5"/>
  <c r="G62" i="5"/>
  <c r="G42" i="5"/>
  <c r="G26" i="5"/>
  <c r="G82" i="5"/>
  <c r="G68" i="5"/>
  <c r="G52" i="5"/>
  <c r="G36" i="5"/>
  <c r="G20" i="5"/>
  <c r="P82" i="5"/>
  <c r="O82" i="5"/>
  <c r="N82" i="5"/>
  <c r="M82" i="5"/>
  <c r="L82" i="5"/>
  <c r="K82" i="5"/>
  <c r="P8" i="5"/>
  <c r="P9" i="5"/>
  <c r="P10" i="5"/>
  <c r="P11" i="5"/>
  <c r="P12" i="5"/>
  <c r="P13" i="5"/>
  <c r="P14" i="5"/>
  <c r="P15" i="5"/>
  <c r="P16" i="5"/>
  <c r="P17" i="5"/>
  <c r="P18" i="5"/>
  <c r="P19" i="5"/>
  <c r="P20" i="5"/>
  <c r="P21" i="5"/>
  <c r="P22" i="5"/>
  <c r="P23" i="5"/>
  <c r="P24" i="5"/>
  <c r="P25" i="5"/>
  <c r="P26" i="5"/>
  <c r="P27" i="5"/>
  <c r="P28" i="5"/>
  <c r="P29" i="5"/>
  <c r="P30" i="5"/>
  <c r="P31" i="5"/>
  <c r="P32" i="5"/>
  <c r="P33" i="5"/>
  <c r="P34" i="5"/>
  <c r="P35" i="5"/>
  <c r="P36" i="5"/>
  <c r="P37" i="5"/>
  <c r="P38" i="5"/>
  <c r="P39" i="5"/>
  <c r="P40" i="5"/>
  <c r="P41" i="5"/>
  <c r="P42" i="5"/>
  <c r="P43" i="5"/>
  <c r="P44" i="5"/>
  <c r="P45" i="5"/>
  <c r="P46" i="5"/>
  <c r="P47" i="5"/>
  <c r="P48" i="5"/>
  <c r="P49" i="5"/>
  <c r="P50" i="5"/>
  <c r="P51" i="5"/>
  <c r="P52" i="5"/>
  <c r="P53" i="5"/>
  <c r="P54" i="5"/>
  <c r="P55" i="5"/>
  <c r="P56" i="5"/>
  <c r="P57" i="5"/>
  <c r="P58" i="5"/>
  <c r="P59" i="5"/>
  <c r="P60" i="5"/>
  <c r="P61" i="5"/>
  <c r="P62" i="5"/>
  <c r="P63" i="5"/>
  <c r="P64" i="5"/>
  <c r="P65" i="5"/>
  <c r="P66" i="5"/>
  <c r="P67" i="5"/>
  <c r="P68" i="5"/>
  <c r="P69" i="5"/>
  <c r="P70" i="5"/>
  <c r="P71" i="5"/>
  <c r="P72" i="5"/>
  <c r="P73" i="5"/>
  <c r="P74" i="5"/>
  <c r="P75" i="5"/>
  <c r="P76" i="5"/>
  <c r="P77" i="5"/>
  <c r="P81" i="5"/>
  <c r="O8" i="5"/>
  <c r="O9" i="5"/>
  <c r="O10" i="5"/>
  <c r="O11" i="5"/>
  <c r="O12" i="5"/>
  <c r="O13" i="5"/>
  <c r="O14" i="5"/>
  <c r="O15" i="5"/>
  <c r="O16" i="5"/>
  <c r="O17" i="5"/>
  <c r="O18" i="5"/>
  <c r="O19" i="5"/>
  <c r="O20" i="5"/>
  <c r="O21" i="5"/>
  <c r="O22" i="5"/>
  <c r="O23" i="5"/>
  <c r="O24" i="5"/>
  <c r="O25" i="5"/>
  <c r="O26" i="5"/>
  <c r="O27" i="5"/>
  <c r="O28" i="5"/>
  <c r="O29" i="5"/>
  <c r="O30" i="5"/>
  <c r="O31" i="5"/>
  <c r="O32" i="5"/>
  <c r="O33" i="5"/>
  <c r="O34" i="5"/>
  <c r="O35" i="5"/>
  <c r="O36" i="5"/>
  <c r="O37" i="5"/>
  <c r="O38" i="5"/>
  <c r="O39" i="5"/>
  <c r="O40" i="5"/>
  <c r="O41" i="5"/>
  <c r="O42" i="5"/>
  <c r="O43" i="5"/>
  <c r="O44" i="5"/>
  <c r="O45" i="5"/>
  <c r="O46" i="5"/>
  <c r="O47" i="5"/>
  <c r="O48" i="5"/>
  <c r="O49" i="5"/>
  <c r="O50" i="5"/>
  <c r="O51" i="5"/>
  <c r="O52" i="5"/>
  <c r="O53" i="5"/>
  <c r="O54" i="5"/>
  <c r="O55" i="5"/>
  <c r="O56" i="5"/>
  <c r="O57" i="5"/>
  <c r="O58" i="5"/>
  <c r="O59" i="5"/>
  <c r="O60" i="5"/>
  <c r="O61" i="5"/>
  <c r="O62" i="5"/>
  <c r="O63" i="5"/>
  <c r="O64" i="5"/>
  <c r="O65" i="5"/>
  <c r="O66" i="5"/>
  <c r="O67" i="5"/>
  <c r="O68" i="5"/>
  <c r="O69" i="5"/>
  <c r="O70" i="5"/>
  <c r="O71" i="5"/>
  <c r="O72" i="5"/>
  <c r="O73" i="5"/>
  <c r="O74" i="5"/>
  <c r="O75" i="5"/>
  <c r="O76" i="5"/>
  <c r="O77" i="5"/>
  <c r="O81" i="5"/>
  <c r="N8" i="5"/>
  <c r="N9" i="5"/>
  <c r="N10" i="5"/>
  <c r="N11" i="5"/>
  <c r="N12" i="5"/>
  <c r="N13" i="5"/>
  <c r="N14" i="5"/>
  <c r="N15" i="5"/>
  <c r="N16" i="5"/>
  <c r="N17" i="5"/>
  <c r="N18" i="5"/>
  <c r="N19" i="5"/>
  <c r="N20" i="5"/>
  <c r="N21" i="5"/>
  <c r="N22" i="5"/>
  <c r="N23" i="5"/>
  <c r="N24" i="5"/>
  <c r="N25" i="5"/>
  <c r="N26" i="5"/>
  <c r="N27" i="5"/>
  <c r="N28" i="5"/>
  <c r="N29" i="5"/>
  <c r="N30" i="5"/>
  <c r="N31" i="5"/>
  <c r="N32" i="5"/>
  <c r="N33" i="5"/>
  <c r="N34" i="5"/>
  <c r="N35" i="5"/>
  <c r="N36" i="5"/>
  <c r="N37" i="5"/>
  <c r="N38" i="5"/>
  <c r="N39" i="5"/>
  <c r="N40" i="5"/>
  <c r="N41" i="5"/>
  <c r="N42" i="5"/>
  <c r="N43" i="5"/>
  <c r="N44" i="5"/>
  <c r="N45" i="5"/>
  <c r="N46" i="5"/>
  <c r="N47" i="5"/>
  <c r="N49" i="5"/>
  <c r="N50" i="5"/>
  <c r="N51" i="5"/>
  <c r="N52" i="5"/>
  <c r="N53" i="5"/>
  <c r="N54" i="5"/>
  <c r="N55" i="5"/>
  <c r="N56" i="5"/>
  <c r="N57" i="5"/>
  <c r="N58" i="5"/>
  <c r="N59" i="5"/>
  <c r="N60" i="5"/>
  <c r="N61" i="5"/>
  <c r="N62" i="5"/>
  <c r="N63" i="5"/>
  <c r="N64" i="5"/>
  <c r="N65" i="5"/>
  <c r="N66" i="5"/>
  <c r="N67" i="5"/>
  <c r="N68" i="5"/>
  <c r="N69" i="5"/>
  <c r="N70" i="5"/>
  <c r="N71" i="5"/>
  <c r="N72" i="5"/>
  <c r="N73" i="5"/>
  <c r="N74" i="5"/>
  <c r="N75" i="5"/>
  <c r="N76" i="5"/>
  <c r="N77" i="5"/>
  <c r="N81" i="5"/>
  <c r="M8" i="5"/>
  <c r="M9" i="5"/>
  <c r="M10" i="5"/>
  <c r="M11" i="5"/>
  <c r="M12" i="5"/>
  <c r="M13" i="5"/>
  <c r="M14" i="5"/>
  <c r="M15" i="5"/>
  <c r="M16" i="5"/>
  <c r="M17" i="5"/>
  <c r="M18" i="5"/>
  <c r="M19" i="5"/>
  <c r="M20" i="5"/>
  <c r="M21" i="5"/>
  <c r="M22" i="5"/>
  <c r="M23" i="5"/>
  <c r="M24" i="5"/>
  <c r="M25" i="5"/>
  <c r="M26" i="5"/>
  <c r="M27" i="5"/>
  <c r="M28" i="5"/>
  <c r="M29" i="5"/>
  <c r="M32" i="5"/>
  <c r="M33" i="5"/>
  <c r="M34" i="5"/>
  <c r="M35" i="5"/>
  <c r="M36" i="5"/>
  <c r="M37" i="5"/>
  <c r="M38" i="5"/>
  <c r="M39" i="5"/>
  <c r="M40" i="5"/>
  <c r="M41" i="5"/>
  <c r="M42" i="5"/>
  <c r="M43" i="5"/>
  <c r="M44" i="5"/>
  <c r="M45" i="5"/>
  <c r="M46" i="5"/>
  <c r="M47" i="5"/>
  <c r="M49" i="5"/>
  <c r="M50" i="5"/>
  <c r="M51" i="5"/>
  <c r="M52" i="5"/>
  <c r="M53" i="5"/>
  <c r="M54" i="5"/>
  <c r="M55" i="5"/>
  <c r="M56" i="5"/>
  <c r="M57" i="5"/>
  <c r="M58" i="5"/>
  <c r="M59" i="5"/>
  <c r="M60" i="5"/>
  <c r="M61" i="5"/>
  <c r="M62" i="5"/>
  <c r="M63" i="5"/>
  <c r="M64" i="5"/>
  <c r="M65" i="5"/>
  <c r="M66" i="5"/>
  <c r="M67" i="5"/>
  <c r="M68" i="5"/>
  <c r="M69" i="5"/>
  <c r="M70" i="5"/>
  <c r="M71" i="5"/>
  <c r="M72" i="5"/>
  <c r="M73" i="5"/>
  <c r="M74" i="5"/>
  <c r="M75" i="5"/>
  <c r="M76" i="5"/>
  <c r="M77" i="5"/>
  <c r="M81" i="5"/>
  <c r="L8" i="5"/>
  <c r="L9" i="5"/>
  <c r="L10" i="5"/>
  <c r="L11" i="5"/>
  <c r="L12" i="5"/>
  <c r="L13" i="5"/>
  <c r="L14" i="5"/>
  <c r="L15" i="5"/>
  <c r="L16" i="5"/>
  <c r="L17" i="5"/>
  <c r="L18" i="5"/>
  <c r="L23" i="5"/>
  <c r="L24" i="5"/>
  <c r="L25" i="5"/>
  <c r="L26" i="5"/>
  <c r="L27" i="5"/>
  <c r="L28" i="5"/>
  <c r="L29" i="5"/>
  <c r="L30" i="5"/>
  <c r="L31" i="5"/>
  <c r="L32" i="5"/>
  <c r="L33" i="5"/>
  <c r="L34" i="5"/>
  <c r="L35" i="5"/>
  <c r="L36" i="5"/>
  <c r="L37" i="5"/>
  <c r="L38" i="5"/>
  <c r="L39" i="5"/>
  <c r="L40" i="5"/>
  <c r="L41" i="5"/>
  <c r="L42" i="5"/>
  <c r="L43" i="5"/>
  <c r="L44" i="5"/>
  <c r="L45" i="5"/>
  <c r="L47" i="5"/>
  <c r="L48" i="5"/>
  <c r="L49" i="5"/>
  <c r="L50" i="5"/>
  <c r="L51" i="5"/>
  <c r="L52" i="5"/>
  <c r="L53" i="5"/>
  <c r="L54" i="5"/>
  <c r="L55" i="5"/>
  <c r="L56" i="5"/>
  <c r="L57" i="5"/>
  <c r="L58" i="5"/>
  <c r="L59" i="5"/>
  <c r="L60" i="5"/>
  <c r="L61" i="5"/>
  <c r="L62" i="5"/>
  <c r="L63" i="5"/>
  <c r="L64" i="5"/>
  <c r="L65" i="5"/>
  <c r="L66" i="5"/>
  <c r="L67" i="5"/>
  <c r="L68" i="5"/>
  <c r="L69" i="5"/>
  <c r="L70" i="5"/>
  <c r="L71" i="5"/>
  <c r="L72" i="5"/>
  <c r="L73" i="5"/>
  <c r="L74" i="5"/>
  <c r="L75" i="5"/>
  <c r="L76" i="5"/>
  <c r="L77" i="5"/>
  <c r="L81" i="5"/>
  <c r="K8" i="5"/>
  <c r="K9" i="5"/>
  <c r="K10" i="5"/>
  <c r="K11" i="5"/>
  <c r="K12" i="5"/>
  <c r="K13" i="5"/>
  <c r="K14" i="5"/>
  <c r="K15" i="5"/>
  <c r="K16" i="5"/>
  <c r="K17" i="5"/>
  <c r="K18" i="5"/>
  <c r="K24" i="5"/>
  <c r="K25" i="5"/>
  <c r="K26" i="5"/>
  <c r="K27" i="5"/>
  <c r="K28" i="5"/>
  <c r="K29" i="5"/>
  <c r="K30" i="5"/>
  <c r="K31" i="5"/>
  <c r="K32" i="5"/>
  <c r="K33" i="5"/>
  <c r="K34" i="5"/>
  <c r="K35" i="5"/>
  <c r="K36" i="5"/>
  <c r="K37" i="5"/>
  <c r="K38" i="5"/>
  <c r="K39" i="5"/>
  <c r="K40" i="5"/>
  <c r="K41" i="5"/>
  <c r="K42" i="5"/>
  <c r="K43" i="5"/>
  <c r="K44" i="5"/>
  <c r="K45" i="5"/>
  <c r="K46" i="5"/>
  <c r="K47" i="5"/>
  <c r="K48" i="5"/>
  <c r="K49" i="5"/>
  <c r="K50" i="5"/>
  <c r="K51" i="5"/>
  <c r="K52" i="5"/>
  <c r="K53" i="5"/>
  <c r="K54" i="5"/>
  <c r="K55" i="5"/>
  <c r="K56" i="5"/>
  <c r="K57" i="5"/>
  <c r="K58" i="5"/>
  <c r="K59" i="5"/>
  <c r="K60" i="5"/>
  <c r="K61" i="5"/>
  <c r="K62" i="5"/>
  <c r="K63" i="5"/>
  <c r="K64" i="5"/>
  <c r="K65" i="5"/>
  <c r="K66" i="5"/>
  <c r="K67" i="5"/>
  <c r="K68" i="5"/>
  <c r="K69" i="5"/>
  <c r="K70" i="5"/>
  <c r="K71" i="5"/>
  <c r="K72" i="5"/>
  <c r="K73" i="5"/>
  <c r="K74" i="5"/>
  <c r="K75" i="5"/>
  <c r="K76" i="5"/>
  <c r="K77" i="5"/>
  <c r="K81" i="5"/>
  <c r="R5" i="5"/>
  <c r="R8" i="5"/>
  <c r="R9" i="5"/>
  <c r="R10" i="5"/>
  <c r="R11" i="5"/>
  <c r="R12" i="5"/>
  <c r="R13" i="5"/>
  <c r="R14" i="5"/>
  <c r="G83" i="5" l="1"/>
  <c r="I36" i="3"/>
  <c r="I38" i="3"/>
  <c r="I37" i="3"/>
  <c r="I40" i="3" l="1"/>
  <c r="I39" i="3"/>
  <c r="E36" i="3"/>
  <c r="E40" i="3" s="1"/>
  <c r="H40" i="3" l="1"/>
  <c r="G40" i="3"/>
  <c r="D40" i="3"/>
  <c r="C40" i="3"/>
  <c r="H39" i="3"/>
  <c r="G39" i="3"/>
  <c r="D39" i="3"/>
  <c r="C39" i="3"/>
  <c r="E37" i="3"/>
  <c r="G41" i="3"/>
  <c r="H32" i="3"/>
  <c r="H44" i="3" s="1"/>
  <c r="G32" i="3"/>
  <c r="G44" i="3" s="1"/>
  <c r="D32" i="3"/>
  <c r="D44" i="3" s="1"/>
  <c r="C32" i="3"/>
  <c r="C44" i="3" s="1"/>
  <c r="H31" i="3"/>
  <c r="H43" i="3" s="1"/>
  <c r="G31" i="3"/>
  <c r="G43" i="3" s="1"/>
  <c r="D31" i="3"/>
  <c r="D43" i="3" s="1"/>
  <c r="C31" i="3"/>
  <c r="C43" i="3" s="1"/>
  <c r="H30" i="3"/>
  <c r="H42" i="3" s="1"/>
  <c r="G30" i="3"/>
  <c r="D30" i="3"/>
  <c r="D42" i="3" s="1"/>
  <c r="C30" i="3"/>
  <c r="C42" i="3" s="1"/>
  <c r="H28" i="3"/>
  <c r="G28" i="3"/>
  <c r="D28" i="3"/>
  <c r="C28" i="3"/>
  <c r="H27" i="3"/>
  <c r="G27" i="3"/>
  <c r="D27" i="3"/>
  <c r="C27" i="3"/>
  <c r="I26" i="3"/>
  <c r="E26" i="3"/>
  <c r="P15" i="3" s="1"/>
  <c r="N25" i="3"/>
  <c r="E25" i="3"/>
  <c r="P14" i="3" s="1"/>
  <c r="I24" i="3"/>
  <c r="E24" i="3"/>
  <c r="H22" i="3"/>
  <c r="G22" i="3"/>
  <c r="D22" i="3"/>
  <c r="C22" i="3"/>
  <c r="H21" i="3"/>
  <c r="D21" i="3"/>
  <c r="C21" i="3"/>
  <c r="I20" i="3"/>
  <c r="O26" i="3" s="1"/>
  <c r="O15" i="3"/>
  <c r="I19" i="3"/>
  <c r="N26" i="3" s="1"/>
  <c r="O14" i="3"/>
  <c r="I18" i="3"/>
  <c r="M26" i="3" s="1"/>
  <c r="H16" i="3"/>
  <c r="G16" i="3"/>
  <c r="D16" i="3"/>
  <c r="C16" i="3"/>
  <c r="H15" i="3"/>
  <c r="G15" i="3"/>
  <c r="D15" i="3"/>
  <c r="C15" i="3"/>
  <c r="I14" i="3"/>
  <c r="O27" i="3" s="1"/>
  <c r="E14" i="3"/>
  <c r="N15" i="3" s="1"/>
  <c r="I13" i="3"/>
  <c r="N27" i="3" s="1"/>
  <c r="E13" i="3"/>
  <c r="N14" i="3" s="1"/>
  <c r="N13" i="3"/>
  <c r="H10" i="3"/>
  <c r="G10" i="3"/>
  <c r="D10" i="3"/>
  <c r="C10" i="3"/>
  <c r="H9" i="3"/>
  <c r="G9" i="3"/>
  <c r="D9" i="3"/>
  <c r="C9" i="3"/>
  <c r="I8" i="3"/>
  <c r="O28" i="3" s="1"/>
  <c r="E8" i="3"/>
  <c r="M15" i="3" s="1"/>
  <c r="I7" i="3"/>
  <c r="N28" i="3" s="1"/>
  <c r="E7" i="3"/>
  <c r="M14" i="3" s="1"/>
  <c r="I6" i="3"/>
  <c r="M28" i="3" s="1"/>
  <c r="E42" i="3" l="1"/>
  <c r="I28" i="3"/>
  <c r="I27" i="3"/>
  <c r="O25" i="3"/>
  <c r="G29" i="3"/>
  <c r="M25" i="3"/>
  <c r="C29" i="3"/>
  <c r="P13" i="3"/>
  <c r="D23" i="3"/>
  <c r="O13" i="3"/>
  <c r="G17" i="3"/>
  <c r="M27" i="3"/>
  <c r="D11" i="3"/>
  <c r="M13" i="3"/>
  <c r="E16" i="3"/>
  <c r="G34" i="3"/>
  <c r="I9" i="3"/>
  <c r="G33" i="3"/>
  <c r="D34" i="3"/>
  <c r="E21" i="3"/>
  <c r="I31" i="3"/>
  <c r="I21" i="3"/>
  <c r="H29" i="3"/>
  <c r="E9" i="3"/>
  <c r="I32" i="3"/>
  <c r="E31" i="3"/>
  <c r="H17" i="3"/>
  <c r="C34" i="3"/>
  <c r="H41" i="3"/>
  <c r="I41" i="3" s="1"/>
  <c r="H34" i="3"/>
  <c r="H45" i="3"/>
  <c r="H46" i="3"/>
  <c r="C46" i="3"/>
  <c r="C45" i="3"/>
  <c r="E43" i="3"/>
  <c r="F37" i="3" s="1"/>
  <c r="E44" i="3"/>
  <c r="F14" i="3" s="1"/>
  <c r="D45" i="3"/>
  <c r="D46" i="3"/>
  <c r="I43" i="3"/>
  <c r="J13" i="3" s="1"/>
  <c r="I44" i="3"/>
  <c r="I30" i="3"/>
  <c r="G35" i="3" s="1"/>
  <c r="E32" i="3"/>
  <c r="C41" i="3"/>
  <c r="I10" i="3"/>
  <c r="G11" i="3"/>
  <c r="I15" i="3"/>
  <c r="D17" i="3"/>
  <c r="I22" i="3"/>
  <c r="G23" i="3"/>
  <c r="D29" i="3"/>
  <c r="D41" i="3"/>
  <c r="C17" i="3"/>
  <c r="E28" i="3"/>
  <c r="E30" i="3"/>
  <c r="D35" i="3" s="1"/>
  <c r="C11" i="3"/>
  <c r="H11" i="3"/>
  <c r="E15" i="3"/>
  <c r="E22" i="3"/>
  <c r="C23" i="3"/>
  <c r="H23" i="3"/>
  <c r="E27" i="3"/>
  <c r="C33" i="3"/>
  <c r="H33" i="3"/>
  <c r="E39" i="3"/>
  <c r="G42" i="3"/>
  <c r="E10" i="3"/>
  <c r="I16" i="3"/>
  <c r="D33" i="3"/>
  <c r="I29" i="3" l="1"/>
  <c r="J14" i="3"/>
  <c r="J8" i="3"/>
  <c r="E41" i="3"/>
  <c r="F6" i="3"/>
  <c r="E46" i="3"/>
  <c r="E23" i="3"/>
  <c r="I17" i="3"/>
  <c r="E29" i="3"/>
  <c r="E11" i="3"/>
  <c r="J26" i="3"/>
  <c r="J38" i="3"/>
  <c r="F12" i="3"/>
  <c r="D47" i="3"/>
  <c r="F36" i="3"/>
  <c r="F20" i="3"/>
  <c r="F18" i="3"/>
  <c r="F7" i="3"/>
  <c r="F26" i="3"/>
  <c r="F8" i="3"/>
  <c r="E17" i="3"/>
  <c r="F24" i="3"/>
  <c r="J7" i="3"/>
  <c r="F38" i="3"/>
  <c r="C47" i="3"/>
  <c r="E34" i="3"/>
  <c r="E33" i="3"/>
  <c r="I23" i="3"/>
  <c r="H35" i="3"/>
  <c r="I35" i="3" s="1"/>
  <c r="F13" i="3"/>
  <c r="J19" i="3"/>
  <c r="J25" i="3"/>
  <c r="J37" i="3"/>
  <c r="F25" i="3"/>
  <c r="C35" i="3"/>
  <c r="E35" i="3" s="1"/>
  <c r="I33" i="3"/>
  <c r="I34" i="3"/>
  <c r="F19" i="3"/>
  <c r="J20" i="3"/>
  <c r="G46" i="3"/>
  <c r="G45" i="3"/>
  <c r="I42" i="3"/>
  <c r="G47" i="3" s="1"/>
  <c r="I11" i="3"/>
  <c r="E45" i="3"/>
  <c r="J31" i="3" l="1"/>
  <c r="F32" i="3"/>
  <c r="F44" i="3" s="1"/>
  <c r="F31" i="3"/>
  <c r="F43" i="3" s="1"/>
  <c r="E47" i="3"/>
  <c r="F42" i="3"/>
  <c r="J43" i="3"/>
  <c r="F30" i="3"/>
  <c r="J32" i="3"/>
  <c r="J44" i="3" s="1"/>
  <c r="I45" i="3"/>
  <c r="I46" i="3"/>
  <c r="J6" i="3"/>
  <c r="M37" i="3" s="1"/>
  <c r="J18" i="3"/>
  <c r="M39" i="3" s="1"/>
  <c r="J12" i="3"/>
  <c r="M38" i="3" s="1"/>
  <c r="J24" i="3"/>
  <c r="M40" i="3" s="1"/>
  <c r="J36" i="3"/>
  <c r="M41" i="3" s="1"/>
  <c r="H47" i="3"/>
  <c r="I47" i="3" s="1"/>
  <c r="J42" i="3" l="1"/>
  <c r="J30" i="3"/>
</calcChain>
</file>

<file path=xl/sharedStrings.xml><?xml version="1.0" encoding="utf-8"?>
<sst xmlns="http://schemas.openxmlformats.org/spreadsheetml/2006/main" count="185" uniqueCount="110">
  <si>
    <t>Izvještaj sastavila: Eva Kraljić</t>
  </si>
  <si>
    <t>VRSTA SMJEŠTAJA</t>
  </si>
  <si>
    <t>DOLASCI</t>
  </si>
  <si>
    <t>NOĆENJA</t>
  </si>
  <si>
    <t>DOMAĆI</t>
  </si>
  <si>
    <t>STRANI</t>
  </si>
  <si>
    <t>UKUPNO</t>
  </si>
  <si>
    <t>%</t>
  </si>
  <si>
    <t>HOTELI</t>
  </si>
  <si>
    <t>2021.</t>
  </si>
  <si>
    <t>2020.</t>
  </si>
  <si>
    <t>2019.</t>
  </si>
  <si>
    <t>OBJEKTI U DOMAĆINSTVU</t>
  </si>
  <si>
    <t>OSTALI UGOSTITELJSKI OBJEKTI ZA SMJEŠTAJ</t>
  </si>
  <si>
    <t>KAMPOVI</t>
  </si>
  <si>
    <t>KOMERCIJALNI UKUPNO</t>
  </si>
  <si>
    <t>NEKOMERCIJALNI SMJEŠTAJ</t>
  </si>
  <si>
    <t>dolasci</t>
  </si>
  <si>
    <t>noćenja</t>
  </si>
  <si>
    <t xml:space="preserve"> % noćenja</t>
  </si>
  <si>
    <t>Ukupno strani</t>
  </si>
  <si>
    <t>Ukupno domaći</t>
  </si>
  <si>
    <t>Sveukupno</t>
  </si>
  <si>
    <t xml:space="preserve">SVEUKUPNO </t>
  </si>
  <si>
    <t>KOMERCIJALNI PROMET</t>
  </si>
  <si>
    <t>SVEUKUPNI PROMET</t>
  </si>
  <si>
    <t>NEKOMERCIALNI SMJEŠTAJ</t>
  </si>
  <si>
    <t>2022.</t>
  </si>
  <si>
    <t>INDEKS 22/21</t>
  </si>
  <si>
    <t>DRŽAVA</t>
  </si>
  <si>
    <t>INDEKS 22/19</t>
  </si>
  <si>
    <t>INDEKS 21/19</t>
  </si>
  <si>
    <t>Njemačka</t>
  </si>
  <si>
    <t>Austrija</t>
  </si>
  <si>
    <t>Italija</t>
  </si>
  <si>
    <t>Slovenija</t>
  </si>
  <si>
    <t>Hrvatska</t>
  </si>
  <si>
    <t>Poljska</t>
  </si>
  <si>
    <t>Češka</t>
  </si>
  <si>
    <t>Mađarska</t>
  </si>
  <si>
    <t>Slovačka</t>
  </si>
  <si>
    <t>Letonija</t>
  </si>
  <si>
    <t>Nizozemska</t>
  </si>
  <si>
    <t>Švicarska</t>
  </si>
  <si>
    <t>Ukrajina</t>
  </si>
  <si>
    <t>Belgija</t>
  </si>
  <si>
    <t>Srbija</t>
  </si>
  <si>
    <t>Rumunjska</t>
  </si>
  <si>
    <t>Ujedinjena Kraljevina</t>
  </si>
  <si>
    <t>Luksemburg</t>
  </si>
  <si>
    <t>Švedska</t>
  </si>
  <si>
    <t>SAD</t>
  </si>
  <si>
    <t>Bosna i Hercegovina</t>
  </si>
  <si>
    <t>Rusija</t>
  </si>
  <si>
    <t>Francuska</t>
  </si>
  <si>
    <t>Estonija</t>
  </si>
  <si>
    <t>Litva</t>
  </si>
  <si>
    <t>Kanada</t>
  </si>
  <si>
    <t>Danska</t>
  </si>
  <si>
    <t>Ostale azijske zemlje</t>
  </si>
  <si>
    <t>Australija</t>
  </si>
  <si>
    <t>Norveška</t>
  </si>
  <si>
    <t>Turska</t>
  </si>
  <si>
    <t>Makedonija</t>
  </si>
  <si>
    <t>Portugal</t>
  </si>
  <si>
    <t>Finska</t>
  </si>
  <si>
    <t>Ostale europske zemlje</t>
  </si>
  <si>
    <t>Irska</t>
  </si>
  <si>
    <t>Španjolska</t>
  </si>
  <si>
    <t>Bjelorusija</t>
  </si>
  <si>
    <t>Izrael</t>
  </si>
  <si>
    <t>Kosovo</t>
  </si>
  <si>
    <t>Kazahstan</t>
  </si>
  <si>
    <t>Bugarska</t>
  </si>
  <si>
    <t>Ostale zemlje Južne i Srednje Amerike</t>
  </si>
  <si>
    <t>Ostale zemlje Sjeverne Amerike</t>
  </si>
  <si>
    <t>Novi Zeland</t>
  </si>
  <si>
    <t>Argentina</t>
  </si>
  <si>
    <t>Tajland</t>
  </si>
  <si>
    <t>Južnoafrička Republika</t>
  </si>
  <si>
    <t>Brazil</t>
  </si>
  <si>
    <t>Island</t>
  </si>
  <si>
    <t>Koreja, Republika</t>
  </si>
  <si>
    <t>Meksiko</t>
  </si>
  <si>
    <t>Albanija</t>
  </si>
  <si>
    <t>Grčka</t>
  </si>
  <si>
    <t>Čile</t>
  </si>
  <si>
    <t>Indonezija</t>
  </si>
  <si>
    <t>Cipar</t>
  </si>
  <si>
    <t>Crna Gora</t>
  </si>
  <si>
    <t>Hong Kong, Kina</t>
  </si>
  <si>
    <t>Indija</t>
  </si>
  <si>
    <t>Japan</t>
  </si>
  <si>
    <t>Jordan</t>
  </si>
  <si>
    <t>Katar</t>
  </si>
  <si>
    <t>Kina</t>
  </si>
  <si>
    <t>Kuvajt</t>
  </si>
  <si>
    <t>Lihtenštajn</t>
  </si>
  <si>
    <t>Makao, Kina</t>
  </si>
  <si>
    <t>Malta</t>
  </si>
  <si>
    <t>Maroko</t>
  </si>
  <si>
    <t>Oman</t>
  </si>
  <si>
    <t>Ostale afričke zemlje</t>
  </si>
  <si>
    <t>Ostale zemlje Oceanije</t>
  </si>
  <si>
    <t>Tajvan, Kina</t>
  </si>
  <si>
    <t>Tunis</t>
  </si>
  <si>
    <t>Ujedinjeni Arapski Emirati</t>
  </si>
  <si>
    <t>Službena statistika TZO Malinska-Dubašnica,                                                                                                                                                                               po kapacitetima i zemljama, prema podacima                                                                                                                                                                                                iz sustava eVisitor na dan 16.11.2022.                                                                                                                                                                                                                                                                                                                                                                         listopad, 2022.</t>
  </si>
  <si>
    <t>IZVJEŠTAJ PO KAPACITETIMA -X/2022</t>
  </si>
  <si>
    <t>TURISTIČKI PROMET PO ZEMLJAMA  X/2022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</si>
</sst>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5" formatCode="#,##0\ &quot;kn&quot;;\-#,##0\ &quot;kn&quot;"/>
    <numFmt numFmtId="42" formatCode="_-* #,##0\ &quot;kn&quot;_-;\-* #,##0\ &quot;kn&quot;_-;_-* &quot;-&quot;\ &quot;kn&quot;_-;_-@_-"/>
    <numFmt numFmtId="164" formatCode="_(* #,##0_);_(* \(#,##0\);_(* &quot;-&quot;_);_(@_)"/>
    <numFmt numFmtId="165" formatCode="_(* #,##0.00_);_(* \(#,##0.00\);_(* &quot;-&quot;??_);_(@_)"/>
    <numFmt numFmtId="166" formatCode="#,##0.0"/>
  </numFmts>
  <fonts count="56" x14ac:knownFonts="1">
    <font>
      <sz val="11"/>
      <color theme="1"/>
      <name val="Calibri"/>
      <family val="2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178"/>
      <scheme val="minor"/>
    </font>
    <font>
      <sz val="11"/>
      <color theme="1"/>
      <name val="Calibri"/>
      <family val="2"/>
      <scheme val="minor"/>
    </font>
    <font>
      <sz val="11"/>
      <color rgb="FF0B744D"/>
      <name val="Calibri"/>
      <family val="2"/>
      <scheme val="minor"/>
    </font>
    <font>
      <sz val="11"/>
      <color theme="1"/>
      <name val="Calibri"/>
      <family val="2"/>
      <scheme val="minor"/>
    </font>
    <font>
      <sz val="17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u/>
      <sz val="11"/>
      <color theme="10"/>
      <name val="Calibri"/>
      <family val="2"/>
    </font>
    <font>
      <u/>
      <sz val="11"/>
      <color theme="11"/>
      <name val="Calibri"/>
      <family val="2"/>
    </font>
    <font>
      <b/>
      <sz val="11"/>
      <color theme="3"/>
      <name val="Calibri"/>
      <family val="2"/>
      <charset val="178"/>
      <scheme val="minor"/>
    </font>
    <font>
      <sz val="11"/>
      <color rgb="FF006100"/>
      <name val="Calibri"/>
      <family val="2"/>
      <charset val="178"/>
      <scheme val="minor"/>
    </font>
    <font>
      <sz val="11"/>
      <color rgb="FF9C0006"/>
      <name val="Calibri"/>
      <family val="2"/>
      <charset val="178"/>
      <scheme val="minor"/>
    </font>
    <font>
      <sz val="11"/>
      <color rgb="FF9C5700"/>
      <name val="Calibri"/>
      <family val="2"/>
      <charset val="178"/>
      <scheme val="minor"/>
    </font>
    <font>
      <sz val="11"/>
      <color rgb="FF3F3F76"/>
      <name val="Calibri"/>
      <family val="2"/>
      <charset val="178"/>
      <scheme val="minor"/>
    </font>
    <font>
      <b/>
      <sz val="11"/>
      <color rgb="FF3F3F3F"/>
      <name val="Calibri"/>
      <family val="2"/>
      <charset val="178"/>
      <scheme val="minor"/>
    </font>
    <font>
      <b/>
      <sz val="11"/>
      <color rgb="FFFA7D00"/>
      <name val="Calibri"/>
      <family val="2"/>
      <charset val="178"/>
      <scheme val="minor"/>
    </font>
    <font>
      <sz val="11"/>
      <color rgb="FFFA7D00"/>
      <name val="Calibri"/>
      <family val="2"/>
      <charset val="178"/>
      <scheme val="minor"/>
    </font>
    <font>
      <b/>
      <sz val="11"/>
      <color theme="0"/>
      <name val="Calibri"/>
      <family val="2"/>
      <charset val="178"/>
      <scheme val="minor"/>
    </font>
    <font>
      <sz val="11"/>
      <color rgb="FFFF0000"/>
      <name val="Calibri"/>
      <family val="2"/>
      <charset val="178"/>
      <scheme val="minor"/>
    </font>
    <font>
      <i/>
      <sz val="11"/>
      <color rgb="FF7F7F7F"/>
      <name val="Calibri"/>
      <family val="2"/>
      <charset val="178"/>
      <scheme val="minor"/>
    </font>
    <font>
      <b/>
      <sz val="11"/>
      <color theme="1"/>
      <name val="Calibri"/>
      <family val="2"/>
      <charset val="178"/>
      <scheme val="minor"/>
    </font>
    <font>
      <sz val="11"/>
      <color theme="0"/>
      <name val="Calibri"/>
      <family val="2"/>
      <charset val="178"/>
      <scheme val="minor"/>
    </font>
    <font>
      <sz val="14"/>
      <color theme="1"/>
      <name val="Calibri"/>
      <family val="2"/>
    </font>
    <font>
      <sz val="14"/>
      <name val="Calibri"/>
      <family val="2"/>
      <scheme val="minor"/>
    </font>
    <font>
      <b/>
      <sz val="14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b/>
      <sz val="8"/>
      <color theme="1"/>
      <name val="Calibri"/>
      <family val="2"/>
      <charset val="238"/>
      <scheme val="minor"/>
    </font>
    <font>
      <b/>
      <sz val="11"/>
      <color rgb="FF0070C0"/>
      <name val="Calibri"/>
      <family val="2"/>
      <charset val="238"/>
      <scheme val="minor"/>
    </font>
    <font>
      <b/>
      <sz val="11"/>
      <color rgb="FF00B050"/>
      <name val="Calibri"/>
      <family val="2"/>
      <charset val="238"/>
      <scheme val="minor"/>
    </font>
    <font>
      <b/>
      <sz val="11"/>
      <color rgb="FF7030A0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11"/>
      <color theme="9" tint="0.3999755851924192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11"/>
      <color theme="9" tint="0.39997558519241921"/>
      <name val="Calibri"/>
      <family val="2"/>
      <charset val="238"/>
      <scheme val="minor"/>
    </font>
    <font>
      <sz val="8"/>
      <name val="Calibri"/>
      <family val="2"/>
    </font>
    <font>
      <sz val="12"/>
      <name val="Calibri"/>
      <family val="2"/>
      <charset val="238"/>
      <scheme val="minor"/>
    </font>
    <font>
      <sz val="11"/>
      <color rgb="FFFF0000"/>
      <name val="Calibri"/>
      <family val="2"/>
      <scheme val="minor"/>
    </font>
    <font>
      <b/>
      <sz val="12"/>
      <color theme="1"/>
      <name val="Calibri"/>
      <family val="2"/>
      <charset val="238"/>
    </font>
    <font>
      <b/>
      <sz val="11"/>
      <color theme="1"/>
      <name val="Calibri"/>
      <family val="2"/>
      <charset val="238"/>
    </font>
    <font>
      <sz val="12"/>
      <color theme="1"/>
      <name val="Calibri"/>
      <family val="2"/>
      <charset val="238"/>
      <scheme val="minor"/>
    </font>
    <font>
      <sz val="14"/>
      <color theme="1"/>
      <name val="Calibri"/>
      <family val="2"/>
      <scheme val="minor"/>
    </font>
    <font>
      <sz val="11"/>
      <name val="Calibri"/>
      <family val="2"/>
      <charset val="238"/>
    </font>
    <font>
      <sz val="10"/>
      <color theme="1"/>
      <name val="Calibri"/>
      <family val="2"/>
    </font>
    <font>
      <b/>
      <sz val="12"/>
      <name val="Calibri"/>
      <family val="2"/>
      <charset val="238"/>
    </font>
    <font>
      <sz val="10"/>
      <name val="Tahoma"/>
      <family val="2"/>
      <charset val="238"/>
    </font>
    <font>
      <b/>
      <sz val="9"/>
      <color theme="1"/>
      <name val="Calibri"/>
      <family val="2"/>
      <charset val="238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217346"/>
        <bgColor indexed="64"/>
      </patternFill>
    </fill>
    <fill>
      <patternFill patternType="solid">
        <fgColor theme="9" tint="0.79998168889431442"/>
        <bgColor theme="9" tint="0.79998168889431442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</fills>
  <borders count="6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 style="thin">
        <color theme="9" tint="0.39994506668294322"/>
      </top>
      <bottom style="thin">
        <color theme="9" tint="0.39994506668294322"/>
      </bottom>
      <diagonal/>
    </border>
    <border>
      <left style="thin">
        <color theme="9" tint="0.39994506668294322"/>
      </left>
      <right/>
      <top/>
      <bottom style="thin">
        <color theme="9" tint="0.39991454817346722"/>
      </bottom>
      <diagonal/>
    </border>
    <border>
      <left/>
      <right style="thin">
        <color theme="9" tint="0.39991454817346722"/>
      </right>
      <top/>
      <bottom style="thin">
        <color theme="9" tint="0.3999145481734672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57">
    <xf numFmtId="0" fontId="0" fillId="0" borderId="0"/>
    <xf numFmtId="0" fontId="4" fillId="0" borderId="0" applyFill="0" applyBorder="0">
      <alignment wrapText="1"/>
    </xf>
    <xf numFmtId="0" fontId="6" fillId="2" borderId="0" applyNumberFormat="0" applyProtection="0">
      <alignment horizontal="left" wrapText="1" indent="4"/>
    </xf>
    <xf numFmtId="0" fontId="4" fillId="2" borderId="0" applyNumberFormat="0" applyProtection="0">
      <alignment horizontal="left" wrapText="1" indent="4"/>
    </xf>
    <xf numFmtId="0" fontId="7" fillId="0" borderId="0"/>
    <xf numFmtId="0" fontId="10" fillId="0" borderId="0" applyNumberFormat="0" applyFill="0" applyBorder="0" applyAlignment="0" applyProtection="0"/>
    <xf numFmtId="0" fontId="11" fillId="0" borderId="1" applyNumberFormat="0" applyFill="0" applyAlignment="0" applyProtection="0"/>
    <xf numFmtId="0" fontId="12" fillId="0" borderId="2" applyNumberFormat="0" applyFill="0" applyAlignment="0" applyProtection="0"/>
    <xf numFmtId="5" fontId="14" fillId="0" borderId="0" applyFont="0" applyFill="0" applyBorder="0" applyAlignment="0" applyProtection="0"/>
    <xf numFmtId="16" fontId="9" fillId="0" borderId="0" applyFont="0" applyFill="0" applyBorder="0" applyAlignment="0">
      <alignment horizontal="left"/>
    </xf>
    <xf numFmtId="0" fontId="8" fillId="5" borderId="0" applyNumberFormat="0" applyBorder="0" applyAlignment="0" applyProtection="0"/>
    <xf numFmtId="0" fontId="3" fillId="6" borderId="3" applyNumberFormat="0" applyAlignment="0" applyProtection="0"/>
    <xf numFmtId="0" fontId="14" fillId="3" borderId="4" applyNumberFormat="0" applyFont="0" applyFill="0" applyAlignment="0"/>
    <xf numFmtId="0" fontId="14" fillId="3" borderId="5" applyNumberFormat="0" applyFont="0" applyFill="0" applyAlignment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165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42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0" fontId="17" fillId="0" borderId="6" applyNumberFormat="0" applyFill="0" applyAlignment="0" applyProtection="0"/>
    <xf numFmtId="0" fontId="17" fillId="0" borderId="0" applyNumberFormat="0" applyFill="0" applyBorder="0" applyAlignment="0" applyProtection="0"/>
    <xf numFmtId="0" fontId="18" fillId="7" borderId="0" applyNumberFormat="0" applyBorder="0" applyAlignment="0" applyProtection="0"/>
    <xf numFmtId="0" fontId="19" fillId="8" borderId="0" applyNumberFormat="0" applyBorder="0" applyAlignment="0" applyProtection="0"/>
    <xf numFmtId="0" fontId="20" fillId="9" borderId="0" applyNumberFormat="0" applyBorder="0" applyAlignment="0" applyProtection="0"/>
    <xf numFmtId="0" fontId="21" fillId="10" borderId="7" applyNumberFormat="0" applyAlignment="0" applyProtection="0"/>
    <xf numFmtId="0" fontId="22" fillId="11" borderId="8" applyNumberFormat="0" applyAlignment="0" applyProtection="0"/>
    <xf numFmtId="0" fontId="23" fillId="11" borderId="7" applyNumberFormat="0" applyAlignment="0" applyProtection="0"/>
    <xf numFmtId="0" fontId="24" fillId="0" borderId="9" applyNumberFormat="0" applyFill="0" applyAlignment="0" applyProtection="0"/>
    <xf numFmtId="0" fontId="25" fillId="12" borderId="10" applyNumberFormat="0" applyAlignment="0" applyProtection="0"/>
    <xf numFmtId="0" fontId="26" fillId="0" borderId="0" applyNumberFormat="0" applyFill="0" applyBorder="0" applyAlignment="0" applyProtection="0"/>
    <xf numFmtId="0" fontId="14" fillId="13" borderId="11" applyNumberFormat="0" applyFont="0" applyAlignment="0" applyProtection="0"/>
    <xf numFmtId="0" fontId="27" fillId="0" borderId="0" applyNumberFormat="0" applyFill="0" applyBorder="0" applyAlignment="0" applyProtection="0"/>
    <xf numFmtId="0" fontId="28" fillId="0" borderId="12" applyNumberFormat="0" applyFill="0" applyAlignment="0" applyProtection="0"/>
    <xf numFmtId="0" fontId="29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9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1" borderId="0" applyNumberFormat="0" applyBorder="0" applyAlignment="0" applyProtection="0"/>
    <xf numFmtId="0" fontId="29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29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4" borderId="0" applyNumberFormat="0" applyBorder="0" applyAlignment="0" applyProtection="0"/>
    <xf numFmtId="0" fontId="2" fillId="28" borderId="0" applyNumberFormat="0" applyBorder="0" applyAlignment="0" applyProtection="0"/>
    <xf numFmtId="0" fontId="29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32" borderId="0" applyNumberFormat="0" applyBorder="0" applyAlignment="0" applyProtection="0"/>
    <xf numFmtId="0" fontId="2" fillId="33" borderId="0" applyNumberFormat="0" applyBorder="0" applyAlignment="0" applyProtection="0"/>
    <xf numFmtId="0" fontId="2" fillId="34" borderId="0" applyNumberFormat="0" applyBorder="0" applyAlignment="0" applyProtection="0"/>
    <xf numFmtId="0" fontId="54" fillId="0" borderId="0"/>
  </cellStyleXfs>
  <cellXfs count="283">
    <xf numFmtId="0" fontId="0" fillId="0" borderId="0" xfId="0"/>
    <xf numFmtId="0" fontId="5" fillId="0" borderId="0" xfId="0" applyFont="1"/>
    <xf numFmtId="0" fontId="7" fillId="0" borderId="0" xfId="4"/>
    <xf numFmtId="0" fontId="13" fillId="0" borderId="0" xfId="0" applyFont="1"/>
    <xf numFmtId="0" fontId="33" fillId="0" borderId="13" xfId="0" applyFont="1" applyBorder="1" applyAlignment="1">
      <alignment horizontal="center" vertical="center" wrapText="1"/>
    </xf>
    <xf numFmtId="0" fontId="33" fillId="0" borderId="15" xfId="0" applyFont="1" applyBorder="1" applyAlignment="1">
      <alignment horizontal="center" vertical="center" wrapText="1"/>
    </xf>
    <xf numFmtId="0" fontId="33" fillId="0" borderId="21" xfId="0" applyFont="1" applyBorder="1" applyAlignment="1">
      <alignment horizontal="center"/>
    </xf>
    <xf numFmtId="0" fontId="33" fillId="0" borderId="22" xfId="0" applyFont="1" applyBorder="1" applyAlignment="1">
      <alignment horizontal="center"/>
    </xf>
    <xf numFmtId="0" fontId="33" fillId="0" borderId="23" xfId="0" applyFont="1" applyBorder="1" applyAlignment="1">
      <alignment horizontal="center"/>
    </xf>
    <xf numFmtId="0" fontId="35" fillId="0" borderId="34" xfId="0" applyFont="1" applyBorder="1" applyAlignment="1">
      <alignment horizontal="center"/>
    </xf>
    <xf numFmtId="0" fontId="0" fillId="0" borderId="30" xfId="0" applyBorder="1"/>
    <xf numFmtId="3" fontId="0" fillId="0" borderId="30" xfId="0" applyNumberFormat="1" applyBorder="1"/>
    <xf numFmtId="4" fontId="0" fillId="0" borderId="31" xfId="0" applyNumberFormat="1" applyBorder="1"/>
    <xf numFmtId="166" fontId="0" fillId="0" borderId="29" xfId="0" applyNumberFormat="1" applyBorder="1"/>
    <xf numFmtId="166" fontId="0" fillId="0" borderId="30" xfId="0" applyNumberFormat="1" applyBorder="1"/>
    <xf numFmtId="166" fontId="0" fillId="0" borderId="35" xfId="0" applyNumberFormat="1" applyBorder="1"/>
    <xf numFmtId="0" fontId="35" fillId="0" borderId="37" xfId="0" applyFont="1" applyBorder="1" applyAlignment="1">
      <alignment horizontal="center"/>
    </xf>
    <xf numFmtId="4" fontId="0" fillId="0" borderId="29" xfId="0" applyNumberFormat="1" applyBorder="1"/>
    <xf numFmtId="4" fontId="0" fillId="0" borderId="30" xfId="0" applyNumberFormat="1" applyBorder="1"/>
    <xf numFmtId="4" fontId="0" fillId="0" borderId="38" xfId="0" applyNumberFormat="1" applyBorder="1"/>
    <xf numFmtId="4" fontId="0" fillId="0" borderId="39" xfId="0" applyNumberFormat="1" applyBorder="1"/>
    <xf numFmtId="4" fontId="0" fillId="0" borderId="40" xfId="0" applyNumberFormat="1" applyBorder="1"/>
    <xf numFmtId="4" fontId="0" fillId="0" borderId="35" xfId="0" applyNumberFormat="1" applyBorder="1"/>
    <xf numFmtId="0" fontId="35" fillId="0" borderId="41" xfId="0" applyFont="1" applyBorder="1" applyAlignment="1">
      <alignment horizontal="center"/>
    </xf>
    <xf numFmtId="4" fontId="0" fillId="0" borderId="42" xfId="0" applyNumberFormat="1" applyBorder="1"/>
    <xf numFmtId="4" fontId="0" fillId="0" borderId="43" xfId="0" applyNumberFormat="1" applyBorder="1"/>
    <xf numFmtId="4" fontId="0" fillId="0" borderId="44" xfId="0" applyNumberFormat="1" applyBorder="1"/>
    <xf numFmtId="0" fontId="33" fillId="0" borderId="42" xfId="0" applyFont="1" applyBorder="1" applyAlignment="1">
      <alignment horizontal="center"/>
    </xf>
    <xf numFmtId="0" fontId="33" fillId="0" borderId="43" xfId="0" applyFont="1" applyBorder="1" applyAlignment="1">
      <alignment horizontal="center"/>
    </xf>
    <xf numFmtId="0" fontId="33" fillId="0" borderId="49" xfId="0" applyFont="1" applyBorder="1" applyAlignment="1">
      <alignment horizontal="center"/>
    </xf>
    <xf numFmtId="4" fontId="33" fillId="0" borderId="44" xfId="0" applyNumberFormat="1" applyFont="1" applyBorder="1" applyAlignment="1">
      <alignment horizontal="center" wrapText="1"/>
    </xf>
    <xf numFmtId="0" fontId="33" fillId="0" borderId="44" xfId="0" applyFont="1" applyBorder="1" applyAlignment="1">
      <alignment horizontal="center"/>
    </xf>
    <xf numFmtId="3" fontId="42" fillId="0" borderId="30" xfId="0" applyNumberFormat="1" applyFont="1" applyBorder="1"/>
    <xf numFmtId="4" fontId="42" fillId="0" borderId="31" xfId="0" applyNumberFormat="1" applyFont="1" applyBorder="1"/>
    <xf numFmtId="4" fontId="42" fillId="0" borderId="29" xfId="0" applyNumberFormat="1" applyFont="1" applyBorder="1"/>
    <xf numFmtId="4" fontId="42" fillId="0" borderId="30" xfId="0" applyNumberFormat="1" applyFont="1" applyBorder="1"/>
    <xf numFmtId="4" fontId="42" fillId="0" borderId="35" xfId="0" applyNumberFormat="1" applyFont="1" applyBorder="1"/>
    <xf numFmtId="4" fontId="42" fillId="0" borderId="44" xfId="0" applyNumberFormat="1" applyFont="1" applyBorder="1"/>
    <xf numFmtId="0" fontId="33" fillId="37" borderId="28" xfId="0" applyFont="1" applyFill="1" applyBorder="1" applyAlignment="1">
      <alignment horizontal="center"/>
    </xf>
    <xf numFmtId="3" fontId="33" fillId="37" borderId="25" xfId="0" applyNumberFormat="1" applyFont="1" applyFill="1" applyBorder="1"/>
    <xf numFmtId="4" fontId="33" fillId="37" borderId="26" xfId="0" applyNumberFormat="1" applyFont="1" applyFill="1" applyBorder="1"/>
    <xf numFmtId="0" fontId="33" fillId="37" borderId="47" xfId="0" applyFont="1" applyFill="1" applyBorder="1"/>
    <xf numFmtId="3" fontId="33" fillId="37" borderId="47" xfId="0" applyNumberFormat="1" applyFont="1" applyFill="1" applyBorder="1"/>
    <xf numFmtId="4" fontId="33" fillId="37" borderId="48" xfId="0" applyNumberFormat="1" applyFont="1" applyFill="1" applyBorder="1"/>
    <xf numFmtId="0" fontId="39" fillId="37" borderId="28" xfId="0" applyFont="1" applyFill="1" applyBorder="1" applyAlignment="1">
      <alignment horizontal="center"/>
    </xf>
    <xf numFmtId="0" fontId="35" fillId="36" borderId="34" xfId="0" applyFont="1" applyFill="1" applyBorder="1" applyAlignment="1">
      <alignment horizontal="center"/>
    </xf>
    <xf numFmtId="3" fontId="0" fillId="36" borderId="30" xfId="0" applyNumberFormat="1" applyFill="1" applyBorder="1"/>
    <xf numFmtId="4" fontId="0" fillId="36" borderId="31" xfId="0" applyNumberFormat="1" applyFill="1" applyBorder="1"/>
    <xf numFmtId="4" fontId="0" fillId="36" borderId="29" xfId="0" applyNumberFormat="1" applyFill="1" applyBorder="1"/>
    <xf numFmtId="4" fontId="0" fillId="36" borderId="30" xfId="0" applyNumberFormat="1" applyFill="1" applyBorder="1"/>
    <xf numFmtId="4" fontId="0" fillId="36" borderId="35" xfId="0" applyNumberFormat="1" applyFill="1" applyBorder="1"/>
    <xf numFmtId="0" fontId="35" fillId="36" borderId="41" xfId="0" applyFont="1" applyFill="1" applyBorder="1" applyAlignment="1">
      <alignment horizontal="center"/>
    </xf>
    <xf numFmtId="4" fontId="0" fillId="36" borderId="49" xfId="0" applyNumberFormat="1" applyFill="1" applyBorder="1"/>
    <xf numFmtId="4" fontId="0" fillId="36" borderId="43" xfId="0" applyNumberFormat="1" applyFill="1" applyBorder="1"/>
    <xf numFmtId="4" fontId="0" fillId="36" borderId="44" xfId="0" applyNumberFormat="1" applyFill="1" applyBorder="1"/>
    <xf numFmtId="4" fontId="0" fillId="36" borderId="42" xfId="0" applyNumberFormat="1" applyFill="1" applyBorder="1"/>
    <xf numFmtId="4" fontId="0" fillId="38" borderId="31" xfId="0" applyNumberFormat="1" applyFill="1" applyBorder="1"/>
    <xf numFmtId="166" fontId="0" fillId="38" borderId="29" xfId="0" applyNumberFormat="1" applyFill="1" applyBorder="1"/>
    <xf numFmtId="166" fontId="0" fillId="38" borderId="31" xfId="0" applyNumberFormat="1" applyFill="1" applyBorder="1"/>
    <xf numFmtId="166" fontId="0" fillId="38" borderId="35" xfId="0" applyNumberFormat="1" applyFill="1" applyBorder="1"/>
    <xf numFmtId="4" fontId="0" fillId="0" borderId="49" xfId="0" applyNumberFormat="1" applyBorder="1"/>
    <xf numFmtId="4" fontId="0" fillId="0" borderId="55" xfId="0" applyNumberFormat="1" applyBorder="1"/>
    <xf numFmtId="3" fontId="42" fillId="37" borderId="30" xfId="0" applyNumberFormat="1" applyFont="1" applyFill="1" applyBorder="1"/>
    <xf numFmtId="4" fontId="42" fillId="37" borderId="31" xfId="0" applyNumberFormat="1" applyFont="1" applyFill="1" applyBorder="1"/>
    <xf numFmtId="4" fontId="42" fillId="37" borderId="29" xfId="0" applyNumberFormat="1" applyFont="1" applyFill="1" applyBorder="1"/>
    <xf numFmtId="4" fontId="42" fillId="37" borderId="30" xfId="0" applyNumberFormat="1" applyFont="1" applyFill="1" applyBorder="1"/>
    <xf numFmtId="4" fontId="42" fillId="37" borderId="35" xfId="0" applyNumberFormat="1" applyFont="1" applyFill="1" applyBorder="1"/>
    <xf numFmtId="0" fontId="39" fillId="36" borderId="45" xfId="0" applyFont="1" applyFill="1" applyBorder="1" applyAlignment="1">
      <alignment horizontal="center"/>
    </xf>
    <xf numFmtId="4" fontId="42" fillId="0" borderId="49" xfId="0" applyNumberFormat="1" applyFont="1" applyBorder="1"/>
    <xf numFmtId="4" fontId="42" fillId="0" borderId="43" xfId="0" applyNumberFormat="1" applyFont="1" applyBorder="1"/>
    <xf numFmtId="4" fontId="42" fillId="0" borderId="42" xfId="0" applyNumberFormat="1" applyFont="1" applyBorder="1"/>
    <xf numFmtId="4" fontId="42" fillId="37" borderId="49" xfId="0" applyNumberFormat="1" applyFont="1" applyFill="1" applyBorder="1"/>
    <xf numFmtId="4" fontId="42" fillId="37" borderId="43" xfId="0" applyNumberFormat="1" applyFont="1" applyFill="1" applyBorder="1"/>
    <xf numFmtId="4" fontId="42" fillId="37" borderId="44" xfId="0" applyNumberFormat="1" applyFont="1" applyFill="1" applyBorder="1"/>
    <xf numFmtId="4" fontId="42" fillId="37" borderId="42" xfId="0" applyNumberFormat="1" applyFont="1" applyFill="1" applyBorder="1"/>
    <xf numFmtId="3" fontId="33" fillId="36" borderId="47" xfId="0" applyNumberFormat="1" applyFont="1" applyFill="1" applyBorder="1"/>
    <xf numFmtId="4" fontId="33" fillId="36" borderId="48" xfId="0" applyNumberFormat="1" applyFont="1" applyFill="1" applyBorder="1"/>
    <xf numFmtId="0" fontId="5" fillId="0" borderId="13" xfId="0" applyFont="1" applyBorder="1"/>
    <xf numFmtId="0" fontId="5" fillId="0" borderId="14" xfId="0" applyFont="1" applyBorder="1"/>
    <xf numFmtId="0" fontId="5" fillId="0" borderId="15" xfId="0" applyFont="1" applyBorder="1"/>
    <xf numFmtId="0" fontId="5" fillId="0" borderId="16" xfId="0" applyFont="1" applyBorder="1"/>
    <xf numFmtId="0" fontId="5" fillId="0" borderId="17" xfId="0" applyFont="1" applyBorder="1"/>
    <xf numFmtId="0" fontId="5" fillId="0" borderId="18" xfId="0" applyFont="1" applyBorder="1"/>
    <xf numFmtId="0" fontId="5" fillId="0" borderId="19" xfId="0" applyFont="1" applyBorder="1"/>
    <xf numFmtId="0" fontId="5" fillId="0" borderId="20" xfId="0" applyFont="1" applyBorder="1"/>
    <xf numFmtId="0" fontId="33" fillId="0" borderId="18" xfId="0" applyFont="1" applyBorder="1" applyAlignment="1">
      <alignment vertical="center"/>
    </xf>
    <xf numFmtId="0" fontId="33" fillId="0" borderId="19" xfId="0" applyFont="1" applyBorder="1" applyAlignment="1">
      <alignment vertical="center"/>
    </xf>
    <xf numFmtId="0" fontId="33" fillId="0" borderId="20" xfId="0" applyFont="1" applyBorder="1" applyAlignment="1">
      <alignment vertical="center"/>
    </xf>
    <xf numFmtId="0" fontId="33" fillId="0" borderId="16" xfId="0" applyFont="1" applyBorder="1" applyAlignment="1">
      <alignment vertical="center"/>
    </xf>
    <xf numFmtId="0" fontId="33" fillId="0" borderId="0" xfId="0" applyFont="1" applyAlignment="1">
      <alignment vertical="center"/>
    </xf>
    <xf numFmtId="0" fontId="33" fillId="0" borderId="17" xfId="0" applyFont="1" applyBorder="1" applyAlignment="1">
      <alignment vertical="center"/>
    </xf>
    <xf numFmtId="4" fontId="33" fillId="37" borderId="28" xfId="0" applyNumberFormat="1" applyFont="1" applyFill="1" applyBorder="1"/>
    <xf numFmtId="4" fontId="0" fillId="0" borderId="34" xfId="0" applyNumberFormat="1" applyBorder="1"/>
    <xf numFmtId="4" fontId="0" fillId="0" borderId="41" xfId="0" applyNumberFormat="1" applyBorder="1"/>
    <xf numFmtId="4" fontId="33" fillId="37" borderId="45" xfId="0" applyNumberFormat="1" applyFont="1" applyFill="1" applyBorder="1"/>
    <xf numFmtId="4" fontId="0" fillId="0" borderId="37" xfId="0" applyNumberFormat="1" applyBorder="1"/>
    <xf numFmtId="4" fontId="42" fillId="37" borderId="34" xfId="0" applyNumberFormat="1" applyFont="1" applyFill="1" applyBorder="1"/>
    <xf numFmtId="0" fontId="33" fillId="0" borderId="18" xfId="0" applyFont="1" applyBorder="1" applyAlignment="1">
      <alignment horizontal="center" vertical="center" wrapText="1"/>
    </xf>
    <xf numFmtId="0" fontId="33" fillId="0" borderId="20" xfId="0" applyFont="1" applyBorder="1" applyAlignment="1">
      <alignment horizontal="center" vertical="center" wrapText="1"/>
    </xf>
    <xf numFmtId="0" fontId="33" fillId="0" borderId="57" xfId="0" applyFont="1" applyBorder="1" applyAlignment="1">
      <alignment horizontal="center" vertical="center"/>
    </xf>
    <xf numFmtId="0" fontId="33" fillId="0" borderId="58" xfId="0" applyFont="1" applyBorder="1" applyAlignment="1">
      <alignment horizontal="center" vertical="center"/>
    </xf>
    <xf numFmtId="0" fontId="33" fillId="0" borderId="59" xfId="0" applyFont="1" applyBorder="1" applyAlignment="1">
      <alignment horizontal="center" vertical="center"/>
    </xf>
    <xf numFmtId="0" fontId="33" fillId="0" borderId="60" xfId="0" applyFont="1" applyBorder="1" applyAlignment="1">
      <alignment horizontal="center" vertical="center"/>
    </xf>
    <xf numFmtId="0" fontId="33" fillId="0" borderId="61" xfId="0" applyFont="1" applyBorder="1" applyAlignment="1">
      <alignment horizontal="center" vertical="center"/>
    </xf>
    <xf numFmtId="3" fontId="33" fillId="36" borderId="46" xfId="0" applyNumberFormat="1" applyFont="1" applyFill="1" applyBorder="1"/>
    <xf numFmtId="3" fontId="0" fillId="36" borderId="35" xfId="0" applyNumberFormat="1" applyFill="1" applyBorder="1"/>
    <xf numFmtId="3" fontId="33" fillId="37" borderId="32" xfId="0" applyNumberFormat="1" applyFont="1" applyFill="1" applyBorder="1"/>
    <xf numFmtId="3" fontId="42" fillId="0" borderId="35" xfId="0" applyNumberFormat="1" applyFont="1" applyBorder="1"/>
    <xf numFmtId="3" fontId="42" fillId="37" borderId="35" xfId="0" applyNumberFormat="1" applyFont="1" applyFill="1" applyBorder="1"/>
    <xf numFmtId="3" fontId="33" fillId="37" borderId="46" xfId="0" applyNumberFormat="1" applyFont="1" applyFill="1" applyBorder="1"/>
    <xf numFmtId="3" fontId="0" fillId="0" borderId="35" xfId="0" applyNumberFormat="1" applyBorder="1"/>
    <xf numFmtId="3" fontId="33" fillId="37" borderId="56" xfId="0" applyNumberFormat="1" applyFont="1" applyFill="1" applyBorder="1"/>
    <xf numFmtId="3" fontId="0" fillId="0" borderId="29" xfId="0" applyNumberFormat="1" applyBorder="1"/>
    <xf numFmtId="3" fontId="33" fillId="37" borderId="24" xfId="0" applyNumberFormat="1" applyFont="1" applyFill="1" applyBorder="1"/>
    <xf numFmtId="3" fontId="42" fillId="37" borderId="29" xfId="0" applyNumberFormat="1" applyFont="1" applyFill="1" applyBorder="1"/>
    <xf numFmtId="3" fontId="42" fillId="0" borderId="29" xfId="0" applyNumberFormat="1" applyFont="1" applyBorder="1"/>
    <xf numFmtId="3" fontId="33" fillId="36" borderId="56" xfId="0" applyNumberFormat="1" applyFont="1" applyFill="1" applyBorder="1"/>
    <xf numFmtId="3" fontId="0" fillId="36" borderId="29" xfId="0" applyNumberFormat="1" applyFill="1" applyBorder="1"/>
    <xf numFmtId="0" fontId="3" fillId="0" borderId="0" xfId="0" applyFont="1"/>
    <xf numFmtId="4" fontId="5" fillId="0" borderId="0" xfId="0" applyNumberFormat="1" applyFont="1"/>
    <xf numFmtId="0" fontId="9" fillId="0" borderId="0" xfId="4" applyFont="1"/>
    <xf numFmtId="0" fontId="9" fillId="0" borderId="0" xfId="0" applyFont="1"/>
    <xf numFmtId="0" fontId="9" fillId="35" borderId="0" xfId="4" applyFont="1" applyFill="1"/>
    <xf numFmtId="0" fontId="9" fillId="35" borderId="0" xfId="0" applyFont="1" applyFill="1"/>
    <xf numFmtId="0" fontId="3" fillId="0" borderId="14" xfId="0" applyFont="1" applyBorder="1"/>
    <xf numFmtId="0" fontId="41" fillId="0" borderId="18" xfId="0" applyFont="1" applyBorder="1" applyAlignment="1">
      <alignment vertical="center"/>
    </xf>
    <xf numFmtId="0" fontId="41" fillId="0" borderId="19" xfId="0" applyFont="1" applyBorder="1" applyAlignment="1">
      <alignment vertical="center"/>
    </xf>
    <xf numFmtId="0" fontId="41" fillId="0" borderId="20" xfId="0" applyFont="1" applyBorder="1" applyAlignment="1">
      <alignment vertical="center"/>
    </xf>
    <xf numFmtId="0" fontId="46" fillId="0" borderId="0" xfId="0" applyFont="1"/>
    <xf numFmtId="3" fontId="3" fillId="0" borderId="0" xfId="0" applyNumberFormat="1" applyFont="1"/>
    <xf numFmtId="3" fontId="5" fillId="0" borderId="0" xfId="0" applyNumberFormat="1" applyFont="1"/>
    <xf numFmtId="4" fontId="0" fillId="35" borderId="31" xfId="0" applyNumberFormat="1" applyFill="1" applyBorder="1"/>
    <xf numFmtId="166" fontId="0" fillId="39" borderId="29" xfId="0" applyNumberFormat="1" applyFill="1" applyBorder="1"/>
    <xf numFmtId="166" fontId="0" fillId="39" borderId="31" xfId="0" applyNumberFormat="1" applyFill="1" applyBorder="1"/>
    <xf numFmtId="166" fontId="0" fillId="39" borderId="35" xfId="0" applyNumberFormat="1" applyFill="1" applyBorder="1"/>
    <xf numFmtId="166" fontId="0" fillId="35" borderId="29" xfId="0" applyNumberFormat="1" applyFill="1" applyBorder="1"/>
    <xf numFmtId="166" fontId="0" fillId="35" borderId="31" xfId="0" applyNumberFormat="1" applyFill="1" applyBorder="1"/>
    <xf numFmtId="166" fontId="0" fillId="35" borderId="35" xfId="0" applyNumberFormat="1" applyFill="1" applyBorder="1"/>
    <xf numFmtId="166" fontId="47" fillId="36" borderId="29" xfId="0" applyNumberFormat="1" applyFont="1" applyFill="1" applyBorder="1"/>
    <xf numFmtId="166" fontId="47" fillId="36" borderId="31" xfId="0" applyNumberFormat="1" applyFont="1" applyFill="1" applyBorder="1"/>
    <xf numFmtId="166" fontId="47" fillId="36" borderId="35" xfId="0" applyNumberFormat="1" applyFont="1" applyFill="1" applyBorder="1"/>
    <xf numFmtId="0" fontId="0" fillId="0" borderId="14" xfId="0" applyBorder="1"/>
    <xf numFmtId="4" fontId="0" fillId="0" borderId="0" xfId="0" applyNumberFormat="1"/>
    <xf numFmtId="0" fontId="0" fillId="0" borderId="17" xfId="0" applyBorder="1"/>
    <xf numFmtId="0" fontId="0" fillId="0" borderId="19" xfId="0" applyBorder="1"/>
    <xf numFmtId="0" fontId="0" fillId="0" borderId="20" xfId="0" applyBorder="1"/>
    <xf numFmtId="4" fontId="0" fillId="0" borderId="19" xfId="0" applyNumberFormat="1" applyBorder="1"/>
    <xf numFmtId="0" fontId="0" fillId="35" borderId="0" xfId="0" applyFill="1"/>
    <xf numFmtId="0" fontId="0" fillId="0" borderId="15" xfId="0" applyBorder="1"/>
    <xf numFmtId="3" fontId="0" fillId="38" borderId="35" xfId="0" applyNumberFormat="1" applyFill="1" applyBorder="1"/>
    <xf numFmtId="3" fontId="0" fillId="38" borderId="30" xfId="0" applyNumberFormat="1" applyFill="1" applyBorder="1"/>
    <xf numFmtId="3" fontId="0" fillId="39" borderId="30" xfId="0" applyNumberFormat="1" applyFill="1" applyBorder="1"/>
    <xf numFmtId="3" fontId="0" fillId="35" borderId="30" xfId="0" applyNumberFormat="1" applyFill="1" applyBorder="1"/>
    <xf numFmtId="3" fontId="0" fillId="38" borderId="29" xfId="0" applyNumberFormat="1" applyFill="1" applyBorder="1"/>
    <xf numFmtId="3" fontId="41" fillId="36" borderId="30" xfId="0" applyNumberFormat="1" applyFont="1" applyFill="1" applyBorder="1"/>
    <xf numFmtId="0" fontId="41" fillId="36" borderId="54" xfId="0" applyFont="1" applyFill="1" applyBorder="1"/>
    <xf numFmtId="0" fontId="41" fillId="36" borderId="62" xfId="0" applyFont="1" applyFill="1" applyBorder="1"/>
    <xf numFmtId="3" fontId="0" fillId="37" borderId="35" xfId="0" applyNumberFormat="1" applyFill="1" applyBorder="1"/>
    <xf numFmtId="3" fontId="0" fillId="37" borderId="30" xfId="0" applyNumberFormat="1" applyFill="1" applyBorder="1"/>
    <xf numFmtId="3" fontId="0" fillId="37" borderId="29" xfId="0" applyNumberFormat="1" applyFill="1" applyBorder="1"/>
    <xf numFmtId="4" fontId="0" fillId="37" borderId="31" xfId="0" applyNumberFormat="1" applyFill="1" applyBorder="1"/>
    <xf numFmtId="0" fontId="33" fillId="0" borderId="41" xfId="0" applyFont="1" applyBorder="1" applyAlignment="1">
      <alignment horizontal="center"/>
    </xf>
    <xf numFmtId="166" fontId="47" fillId="36" borderId="34" xfId="0" applyNumberFormat="1" applyFont="1" applyFill="1" applyBorder="1"/>
    <xf numFmtId="3" fontId="0" fillId="38" borderId="46" xfId="0" applyNumberFormat="1" applyFill="1" applyBorder="1"/>
    <xf numFmtId="3" fontId="0" fillId="38" borderId="47" xfId="0" applyNumberFormat="1" applyFill="1" applyBorder="1"/>
    <xf numFmtId="3" fontId="0" fillId="38" borderId="56" xfId="0" applyNumberFormat="1" applyFill="1" applyBorder="1"/>
    <xf numFmtId="4" fontId="0" fillId="38" borderId="48" xfId="0" applyNumberFormat="1" applyFill="1" applyBorder="1"/>
    <xf numFmtId="4" fontId="33" fillId="0" borderId="41" xfId="0" applyNumberFormat="1" applyFont="1" applyBorder="1" applyAlignment="1">
      <alignment horizontal="center" wrapText="1"/>
    </xf>
    <xf numFmtId="4" fontId="0" fillId="38" borderId="45" xfId="0" applyNumberFormat="1" applyFill="1" applyBorder="1"/>
    <xf numFmtId="4" fontId="0" fillId="38" borderId="34" xfId="0" applyNumberFormat="1" applyFill="1" applyBorder="1"/>
    <xf numFmtId="4" fontId="0" fillId="37" borderId="34" xfId="0" applyNumberFormat="1" applyFill="1" applyBorder="1"/>
    <xf numFmtId="4" fontId="0" fillId="35" borderId="34" xfId="0" applyNumberFormat="1" applyFill="1" applyBorder="1"/>
    <xf numFmtId="166" fontId="0" fillId="38" borderId="46" xfId="0" applyNumberFormat="1" applyFill="1" applyBorder="1"/>
    <xf numFmtId="166" fontId="0" fillId="38" borderId="56" xfId="0" applyNumberFormat="1" applyFill="1" applyBorder="1"/>
    <xf numFmtId="166" fontId="0" fillId="38" borderId="48" xfId="0" applyNumberFormat="1" applyFill="1" applyBorder="1"/>
    <xf numFmtId="0" fontId="50" fillId="0" borderId="0" xfId="0" applyFont="1" applyAlignment="1">
      <alignment horizontal="right"/>
    </xf>
    <xf numFmtId="3" fontId="49" fillId="35" borderId="30" xfId="0" applyNumberFormat="1" applyFont="1" applyFill="1" applyBorder="1"/>
    <xf numFmtId="0" fontId="48" fillId="35" borderId="0" xfId="0" applyFont="1" applyFill="1"/>
    <xf numFmtId="3" fontId="0" fillId="35" borderId="0" xfId="0" applyNumberFormat="1" applyFill="1"/>
    <xf numFmtId="0" fontId="0" fillId="0" borderId="39" xfId="0" applyBorder="1"/>
    <xf numFmtId="166" fontId="0" fillId="35" borderId="55" xfId="0" applyNumberFormat="1" applyFill="1" applyBorder="1"/>
    <xf numFmtId="166" fontId="0" fillId="35" borderId="40" xfId="0" applyNumberFormat="1" applyFill="1" applyBorder="1"/>
    <xf numFmtId="3" fontId="41" fillId="36" borderId="25" xfId="0" applyNumberFormat="1" applyFont="1" applyFill="1" applyBorder="1"/>
    <xf numFmtId="166" fontId="47" fillId="36" borderId="26" xfId="0" applyNumberFormat="1" applyFont="1" applyFill="1" applyBorder="1"/>
    <xf numFmtId="3" fontId="0" fillId="35" borderId="35" xfId="0" applyNumberFormat="1" applyFill="1" applyBorder="1"/>
    <xf numFmtId="0" fontId="0" fillId="0" borderId="35" xfId="0" applyBorder="1"/>
    <xf numFmtId="0" fontId="0" fillId="0" borderId="38" xfId="0" applyBorder="1"/>
    <xf numFmtId="3" fontId="41" fillId="36" borderId="32" xfId="0" applyNumberFormat="1" applyFont="1" applyFill="1" applyBorder="1"/>
    <xf numFmtId="4" fontId="0" fillId="35" borderId="37" xfId="0" applyNumberFormat="1" applyFill="1" applyBorder="1"/>
    <xf numFmtId="3" fontId="49" fillId="35" borderId="35" xfId="0" applyNumberFormat="1" applyFont="1" applyFill="1" applyBorder="1"/>
    <xf numFmtId="0" fontId="0" fillId="0" borderId="29" xfId="0" applyBorder="1"/>
    <xf numFmtId="0" fontId="0" fillId="0" borderId="55" xfId="0" applyBorder="1"/>
    <xf numFmtId="4" fontId="0" fillId="35" borderId="40" xfId="0" applyNumberFormat="1" applyFill="1" applyBorder="1"/>
    <xf numFmtId="3" fontId="41" fillId="36" borderId="24" xfId="0" applyNumberFormat="1" applyFont="1" applyFill="1" applyBorder="1"/>
    <xf numFmtId="3" fontId="41" fillId="36" borderId="29" xfId="0" applyNumberFormat="1" applyFont="1" applyFill="1" applyBorder="1"/>
    <xf numFmtId="4" fontId="0" fillId="37" borderId="45" xfId="0" applyNumberFormat="1" applyFill="1" applyBorder="1"/>
    <xf numFmtId="4" fontId="0" fillId="35" borderId="45" xfId="0" applyNumberFormat="1" applyFill="1" applyBorder="1"/>
    <xf numFmtId="166" fontId="47" fillId="36" borderId="32" xfId="0" applyNumberFormat="1" applyFont="1" applyFill="1" applyBorder="1"/>
    <xf numFmtId="166" fontId="47" fillId="36" borderId="24" xfId="0" applyNumberFormat="1" applyFont="1" applyFill="1" applyBorder="1"/>
    <xf numFmtId="166" fontId="47" fillId="36" borderId="28" xfId="0" applyNumberFormat="1" applyFont="1" applyFill="1" applyBorder="1"/>
    <xf numFmtId="3" fontId="0" fillId="0" borderId="39" xfId="0" applyNumberFormat="1" applyBorder="1"/>
    <xf numFmtId="3" fontId="51" fillId="0" borderId="30" xfId="0" applyNumberFormat="1" applyFont="1" applyBorder="1"/>
    <xf numFmtId="3" fontId="47" fillId="36" borderId="42" xfId="0" applyNumberFormat="1" applyFont="1" applyFill="1" applyBorder="1"/>
    <xf numFmtId="3" fontId="47" fillId="36" borderId="43" xfId="0" applyNumberFormat="1" applyFont="1" applyFill="1" applyBorder="1"/>
    <xf numFmtId="4" fontId="47" fillId="36" borderId="41" xfId="0" applyNumberFormat="1" applyFont="1" applyFill="1" applyBorder="1"/>
    <xf numFmtId="3" fontId="47" fillId="36" borderId="49" xfId="0" applyNumberFormat="1" applyFont="1" applyFill="1" applyBorder="1"/>
    <xf numFmtId="4" fontId="47" fillId="36" borderId="44" xfId="0" applyNumberFormat="1" applyFont="1" applyFill="1" applyBorder="1"/>
    <xf numFmtId="0" fontId="47" fillId="36" borderId="41" xfId="0" applyFont="1" applyFill="1" applyBorder="1"/>
    <xf numFmtId="0" fontId="47" fillId="36" borderId="49" xfId="0" applyFont="1" applyFill="1" applyBorder="1"/>
    <xf numFmtId="0" fontId="47" fillId="36" borderId="44" xfId="0" applyFont="1" applyFill="1" applyBorder="1"/>
    <xf numFmtId="0" fontId="47" fillId="36" borderId="42" xfId="0" applyFont="1" applyFill="1" applyBorder="1"/>
    <xf numFmtId="0" fontId="41" fillId="36" borderId="63" xfId="0" applyFont="1" applyFill="1" applyBorder="1"/>
    <xf numFmtId="4" fontId="47" fillId="36" borderId="28" xfId="0" applyNumberFormat="1" applyFont="1" applyFill="1" applyBorder="1"/>
    <xf numFmtId="4" fontId="47" fillId="36" borderId="26" xfId="0" applyNumberFormat="1" applyFont="1" applyFill="1" applyBorder="1"/>
    <xf numFmtId="4" fontId="53" fillId="36" borderId="28" xfId="0" applyNumberFormat="1" applyFont="1" applyFill="1" applyBorder="1"/>
    <xf numFmtId="3" fontId="47" fillId="36" borderId="35" xfId="0" applyNumberFormat="1" applyFont="1" applyFill="1" applyBorder="1"/>
    <xf numFmtId="3" fontId="47" fillId="36" borderId="30" xfId="0" applyNumberFormat="1" applyFont="1" applyFill="1" applyBorder="1"/>
    <xf numFmtId="4" fontId="47" fillId="36" borderId="34" xfId="0" applyNumberFormat="1" applyFont="1" applyFill="1" applyBorder="1"/>
    <xf numFmtId="4" fontId="47" fillId="36" borderId="31" xfId="0" applyNumberFormat="1" applyFont="1" applyFill="1" applyBorder="1"/>
    <xf numFmtId="4" fontId="53" fillId="36" borderId="34" xfId="0" applyNumberFormat="1" applyFont="1" applyFill="1" applyBorder="1"/>
    <xf numFmtId="0" fontId="0" fillId="0" borderId="64" xfId="0" applyBorder="1"/>
    <xf numFmtId="0" fontId="0" fillId="38" borderId="30" xfId="0" applyFill="1" applyBorder="1"/>
    <xf numFmtId="0" fontId="0" fillId="37" borderId="30" xfId="0" applyFill="1" applyBorder="1"/>
    <xf numFmtId="0" fontId="0" fillId="38" borderId="47" xfId="0" applyFill="1" applyBorder="1"/>
    <xf numFmtId="166" fontId="52" fillId="35" borderId="31" xfId="0" applyNumberFormat="1" applyFont="1" applyFill="1" applyBorder="1"/>
    <xf numFmtId="4" fontId="42" fillId="35" borderId="34" xfId="0" applyNumberFormat="1" applyFont="1" applyFill="1" applyBorder="1"/>
    <xf numFmtId="3" fontId="1" fillId="35" borderId="30" xfId="0" applyNumberFormat="1" applyFont="1" applyFill="1" applyBorder="1"/>
    <xf numFmtId="3" fontId="1" fillId="35" borderId="29" xfId="0" applyNumberFormat="1" applyFont="1" applyFill="1" applyBorder="1"/>
    <xf numFmtId="0" fontId="30" fillId="0" borderId="0" xfId="0" applyFont="1" applyAlignment="1">
      <alignment wrapText="1"/>
    </xf>
    <xf numFmtId="0" fontId="31" fillId="35" borderId="0" xfId="3" applyFont="1" applyFill="1" applyAlignment="1">
      <alignment wrapText="1"/>
    </xf>
    <xf numFmtId="0" fontId="31" fillId="35" borderId="0" xfId="3" applyFont="1" applyFill="1" applyAlignment="1">
      <alignment horizontal="center" vertical="center" wrapText="1"/>
    </xf>
    <xf numFmtId="0" fontId="31" fillId="35" borderId="0" xfId="3" applyFont="1" applyFill="1" applyAlignment="1">
      <alignment vertical="center"/>
    </xf>
    <xf numFmtId="0" fontId="13" fillId="0" borderId="0" xfId="0" applyFont="1" applyAlignment="1">
      <alignment vertical="center"/>
    </xf>
    <xf numFmtId="0" fontId="35" fillId="37" borderId="34" xfId="0" applyFont="1" applyFill="1" applyBorder="1" applyAlignment="1">
      <alignment horizontal="center"/>
    </xf>
    <xf numFmtId="0" fontId="35" fillId="37" borderId="41" xfId="0" applyFont="1" applyFill="1" applyBorder="1" applyAlignment="1">
      <alignment horizontal="center"/>
    </xf>
    <xf numFmtId="0" fontId="55" fillId="0" borderId="41" xfId="0" applyFont="1" applyBorder="1" applyAlignment="1">
      <alignment horizontal="center"/>
    </xf>
    <xf numFmtId="166" fontId="0" fillId="35" borderId="30" xfId="0" applyNumberFormat="1" applyFill="1" applyBorder="1"/>
    <xf numFmtId="166" fontId="52" fillId="35" borderId="35" xfId="0" applyNumberFormat="1" applyFont="1" applyFill="1" applyBorder="1"/>
    <xf numFmtId="166" fontId="52" fillId="35" borderId="38" xfId="0" applyNumberFormat="1" applyFont="1" applyFill="1" applyBorder="1"/>
    <xf numFmtId="166" fontId="0" fillId="38" borderId="24" xfId="0" applyNumberFormat="1" applyFill="1" applyBorder="1"/>
    <xf numFmtId="166" fontId="0" fillId="38" borderId="26" xfId="0" applyNumberFormat="1" applyFill="1" applyBorder="1"/>
    <xf numFmtId="0" fontId="0" fillId="0" borderId="16" xfId="0" applyBorder="1"/>
    <xf numFmtId="166" fontId="0" fillId="35" borderId="49" xfId="0" applyNumberFormat="1" applyFill="1" applyBorder="1"/>
    <xf numFmtId="166" fontId="0" fillId="35" borderId="44" xfId="0" applyNumberFormat="1" applyFill="1" applyBorder="1"/>
    <xf numFmtId="0" fontId="33" fillId="0" borderId="0" xfId="0" applyFont="1"/>
    <xf numFmtId="3" fontId="42" fillId="36" borderId="30" xfId="0" applyNumberFormat="1" applyFont="1" applyFill="1" applyBorder="1"/>
    <xf numFmtId="0" fontId="41" fillId="0" borderId="13" xfId="0" applyFont="1" applyBorder="1" applyAlignment="1">
      <alignment horizontal="center" vertical="center"/>
    </xf>
    <xf numFmtId="0" fontId="41" fillId="0" borderId="14" xfId="0" applyFont="1" applyBorder="1" applyAlignment="1">
      <alignment horizontal="center" vertical="center"/>
    </xf>
    <xf numFmtId="0" fontId="41" fillId="0" borderId="15" xfId="0" applyFont="1" applyBorder="1" applyAlignment="1">
      <alignment horizontal="center" vertical="center"/>
    </xf>
    <xf numFmtId="0" fontId="41" fillId="0" borderId="18" xfId="0" applyFont="1" applyBorder="1" applyAlignment="1">
      <alignment horizontal="center" vertical="center"/>
    </xf>
    <xf numFmtId="0" fontId="41" fillId="0" borderId="19" xfId="0" applyFont="1" applyBorder="1" applyAlignment="1">
      <alignment horizontal="center" vertical="center"/>
    </xf>
    <xf numFmtId="0" fontId="41" fillId="0" borderId="20" xfId="0" applyFont="1" applyBorder="1" applyAlignment="1">
      <alignment horizontal="center" vertical="center"/>
    </xf>
    <xf numFmtId="0" fontId="32" fillId="0" borderId="0" xfId="0" applyFont="1" applyAlignment="1">
      <alignment horizontal="center" vertical="center" wrapText="1"/>
    </xf>
    <xf numFmtId="0" fontId="45" fillId="37" borderId="27" xfId="0" applyFont="1" applyFill="1" applyBorder="1" applyAlignment="1">
      <alignment horizontal="center" vertical="center" wrapText="1"/>
    </xf>
    <xf numFmtId="0" fontId="45" fillId="37" borderId="33" xfId="0" applyFont="1" applyFill="1" applyBorder="1" applyAlignment="1">
      <alignment horizontal="center" vertical="center" wrapText="1"/>
    </xf>
    <xf numFmtId="0" fontId="45" fillId="37" borderId="36" xfId="0" applyFont="1" applyFill="1" applyBorder="1" applyAlignment="1">
      <alignment horizontal="center" vertical="center" wrapText="1"/>
    </xf>
    <xf numFmtId="0" fontId="40" fillId="0" borderId="27" xfId="0" applyFont="1" applyBorder="1" applyAlignment="1">
      <alignment horizontal="center" vertical="center" wrapText="1"/>
    </xf>
    <xf numFmtId="0" fontId="43" fillId="0" borderId="33" xfId="0" applyFont="1" applyBorder="1" applyAlignment="1">
      <alignment horizontal="center" vertical="center" wrapText="1"/>
    </xf>
    <xf numFmtId="0" fontId="43" fillId="0" borderId="36" xfId="0" applyFont="1" applyBorder="1" applyAlignment="1">
      <alignment horizontal="center" vertical="center" wrapText="1"/>
    </xf>
    <xf numFmtId="0" fontId="41" fillId="0" borderId="21" xfId="0" applyFont="1" applyBorder="1" applyAlignment="1">
      <alignment horizontal="center" vertical="center"/>
    </xf>
    <xf numFmtId="0" fontId="41" fillId="0" borderId="22" xfId="0" applyFont="1" applyBorder="1" applyAlignment="1">
      <alignment horizontal="center" vertical="center"/>
    </xf>
    <xf numFmtId="0" fontId="41" fillId="0" borderId="23" xfId="0" applyFont="1" applyBorder="1" applyAlignment="1">
      <alignment horizontal="center" vertical="center"/>
    </xf>
    <xf numFmtId="0" fontId="41" fillId="36" borderId="33" xfId="0" applyFont="1" applyFill="1" applyBorder="1" applyAlignment="1">
      <alignment horizontal="center" vertical="center" wrapText="1"/>
    </xf>
    <xf numFmtId="0" fontId="41" fillId="36" borderId="36" xfId="0" applyFont="1" applyFill="1" applyBorder="1" applyAlignment="1">
      <alignment horizontal="center" vertical="center" wrapText="1"/>
    </xf>
    <xf numFmtId="0" fontId="34" fillId="0" borderId="27" xfId="0" applyFont="1" applyBorder="1" applyAlignment="1">
      <alignment horizontal="center" vertical="center"/>
    </xf>
    <xf numFmtId="0" fontId="34" fillId="0" borderId="33" xfId="0" applyFont="1" applyBorder="1" applyAlignment="1">
      <alignment horizontal="center" vertical="center"/>
    </xf>
    <xf numFmtId="0" fontId="34" fillId="0" borderId="36" xfId="0" applyFont="1" applyBorder="1" applyAlignment="1">
      <alignment horizontal="center" vertical="center"/>
    </xf>
    <xf numFmtId="0" fontId="36" fillId="35" borderId="33" xfId="0" applyFont="1" applyFill="1" applyBorder="1" applyAlignment="1">
      <alignment horizontal="center" vertical="center" wrapText="1"/>
    </xf>
    <xf numFmtId="0" fontId="37" fillId="0" borderId="27" xfId="0" applyFont="1" applyBorder="1" applyAlignment="1">
      <alignment horizontal="center" vertical="center" wrapText="1"/>
    </xf>
    <xf numFmtId="0" fontId="37" fillId="0" borderId="33" xfId="0" applyFont="1" applyBorder="1" applyAlignment="1">
      <alignment horizontal="center" vertical="center" wrapText="1"/>
    </xf>
    <xf numFmtId="0" fontId="37" fillId="0" borderId="36" xfId="0" applyFont="1" applyBorder="1" applyAlignment="1">
      <alignment horizontal="center" vertical="center" wrapText="1"/>
    </xf>
    <xf numFmtId="0" fontId="38" fillId="0" borderId="33" xfId="0" applyFont="1" applyBorder="1" applyAlignment="1">
      <alignment horizontal="center" vertical="center" wrapText="1"/>
    </xf>
    <xf numFmtId="0" fontId="32" fillId="35" borderId="0" xfId="0" applyFont="1" applyFill="1" applyAlignment="1">
      <alignment horizontal="center" vertical="center"/>
    </xf>
    <xf numFmtId="0" fontId="32" fillId="35" borderId="19" xfId="0" applyFont="1" applyFill="1" applyBorder="1" applyAlignment="1">
      <alignment horizontal="center" vertical="center"/>
    </xf>
    <xf numFmtId="0" fontId="33" fillId="0" borderId="51" xfId="0" applyFont="1" applyBorder="1" applyAlignment="1">
      <alignment horizontal="center"/>
    </xf>
    <xf numFmtId="0" fontId="33" fillId="0" borderId="52" xfId="0" applyFont="1" applyBorder="1" applyAlignment="1">
      <alignment horizontal="center"/>
    </xf>
    <xf numFmtId="0" fontId="33" fillId="0" borderId="53" xfId="0" applyFont="1" applyBorder="1" applyAlignment="1">
      <alignment horizontal="center"/>
    </xf>
    <xf numFmtId="0" fontId="33" fillId="0" borderId="52" xfId="0" applyFont="1" applyBorder="1" applyAlignment="1">
      <alignment horizontal="center" vertical="center"/>
    </xf>
    <xf numFmtId="0" fontId="33" fillId="0" borderId="53" xfId="0" applyFont="1" applyBorder="1" applyAlignment="1">
      <alignment horizontal="center" vertical="center"/>
    </xf>
    <xf numFmtId="0" fontId="33" fillId="0" borderId="24" xfId="0" applyFont="1" applyBorder="1" applyAlignment="1">
      <alignment horizontal="center"/>
    </xf>
    <xf numFmtId="0" fontId="33" fillId="0" borderId="26" xfId="0" applyFont="1" applyBorder="1" applyAlignment="1">
      <alignment horizontal="center"/>
    </xf>
    <xf numFmtId="0" fontId="33" fillId="0" borderId="50" xfId="0" applyFont="1" applyBorder="1" applyAlignment="1">
      <alignment horizontal="center" vertical="center"/>
    </xf>
    <xf numFmtId="0" fontId="33" fillId="0" borderId="65" xfId="0" applyFont="1" applyBorder="1" applyAlignment="1">
      <alignment horizontal="center" vertical="center"/>
    </xf>
  </cellXfs>
  <cellStyles count="57">
    <cellStyle name="20 % – Poudarek1" xfId="35" builtinId="30" customBuiltin="1"/>
    <cellStyle name="20 % – Poudarek2" xfId="39" builtinId="34" customBuiltin="1"/>
    <cellStyle name="20 % – Poudarek3" xfId="43" builtinId="38" customBuiltin="1"/>
    <cellStyle name="20 % – Poudarek4" xfId="47" builtinId="42" customBuiltin="1"/>
    <cellStyle name="20 % – Poudarek5" xfId="51" builtinId="46" customBuiltin="1"/>
    <cellStyle name="20 % – Poudarek6" xfId="11" builtinId="50" customBuiltin="1"/>
    <cellStyle name="40 % – Poudarek1" xfId="36" builtinId="31" customBuiltin="1"/>
    <cellStyle name="40 % – Poudarek2" xfId="40" builtinId="35" customBuiltin="1"/>
    <cellStyle name="40 % – Poudarek3" xfId="44" builtinId="39" customBuiltin="1"/>
    <cellStyle name="40 % – Poudarek4" xfId="48" builtinId="43" customBuiltin="1"/>
    <cellStyle name="40 % – Poudarek5" xfId="52" builtinId="47" customBuiltin="1"/>
    <cellStyle name="40 % – Poudarek6" xfId="54" builtinId="51" customBuiltin="1"/>
    <cellStyle name="60 % – Poudarek1" xfId="37" builtinId="32" customBuiltin="1"/>
    <cellStyle name="60 % – Poudarek2" xfId="41" builtinId="36" customBuiltin="1"/>
    <cellStyle name="60 % – Poudarek3" xfId="45" builtinId="40" customBuiltin="1"/>
    <cellStyle name="60 % – Poudarek4" xfId="49" builtinId="44" customBuiltin="1"/>
    <cellStyle name="60 % – Poudarek5" xfId="53" builtinId="48" customBuiltin="1"/>
    <cellStyle name="60 % – Poudarek6" xfId="55" builtinId="52" customBuiltin="1"/>
    <cellStyle name="Datum" xfId="9" xr:uid="{00000000-0005-0000-0000-000003000000}"/>
    <cellStyle name="Desni obrub tablice" xfId="13" xr:uid="{00000000-0005-0000-0000-00000A000000}"/>
    <cellStyle name="Dobro" xfId="22" builtinId="26" customBuiltin="1"/>
    <cellStyle name="Hiperpovezava" xfId="14" builtinId="8" customBuiltin="1"/>
    <cellStyle name="Izhod" xfId="26" builtinId="21" customBuiltin="1"/>
    <cellStyle name="Lijevi obrub tablice" xfId="12" xr:uid="{00000000-0005-0000-0000-000008000000}"/>
    <cellStyle name="Naslov" xfId="5" hidden="1" xr:uid="{00000000-0005-0000-0000-00000D000000}"/>
    <cellStyle name="Naslov 1" xfId="6" builtinId="16" hidden="1"/>
    <cellStyle name="Naslov 1" xfId="2" xr:uid="{00000000-0005-0000-0000-000005000000}"/>
    <cellStyle name="Naslov 2" xfId="7" builtinId="17" hidden="1"/>
    <cellStyle name="Naslov 2" xfId="3" xr:uid="{00000000-0005-0000-0000-000007000000}"/>
    <cellStyle name="Naslov 3" xfId="20" builtinId="18" customBuiltin="1"/>
    <cellStyle name="Naslov 4" xfId="21" builtinId="19" customBuiltin="1"/>
    <cellStyle name="Navadno" xfId="0" builtinId="0" customBuiltin="1"/>
    <cellStyle name="Nevtralno" xfId="24" builtinId="28" customBuiltin="1"/>
    <cellStyle name="Normal 2" xfId="56" xr:uid="{87744C27-3E8C-4C97-A986-530AFA3FCABB}"/>
    <cellStyle name="Obiskana hiperpovezava" xfId="15" builtinId="9" customBuiltin="1"/>
    <cellStyle name="Odstotek" xfId="19" builtinId="5" customBuiltin="1"/>
    <cellStyle name="Opomba" xfId="31" builtinId="10" customBuiltin="1"/>
    <cellStyle name="Opozorilo" xfId="30" builtinId="11" customBuiltin="1"/>
    <cellStyle name="Početni tekst" xfId="1" xr:uid="{00000000-0005-0000-0000-00000B000000}"/>
    <cellStyle name="Pojasnjevalno besedilo" xfId="32" builtinId="53" customBuiltin="1"/>
    <cellStyle name="Poudarek1" xfId="34" builtinId="29" customBuiltin="1"/>
    <cellStyle name="Poudarek2" xfId="38" builtinId="33" customBuiltin="1"/>
    <cellStyle name="Poudarek3" xfId="42" builtinId="37" customBuiltin="1"/>
    <cellStyle name="Poudarek4" xfId="46" builtinId="41" customBuiltin="1"/>
    <cellStyle name="Poudarek5" xfId="50" builtinId="45" customBuiltin="1"/>
    <cellStyle name="Poudarek6" xfId="10" builtinId="49" customBuiltin="1"/>
    <cellStyle name="Povezana celica" xfId="28" builtinId="24" customBuiltin="1"/>
    <cellStyle name="Preveri celico" xfId="29" builtinId="23" customBuiltin="1"/>
    <cellStyle name="Računanje" xfId="27" builtinId="22" customBuiltin="1"/>
    <cellStyle name="Slabo" xfId="23" builtinId="27" customBuiltin="1"/>
    <cellStyle name="Tekst u stupcu Od Ž do A" xfId="4" xr:uid="{00000000-0005-0000-0000-00000E000000}"/>
    <cellStyle name="Valuta" xfId="8" builtinId="4" customBuiltin="1"/>
    <cellStyle name="Valuta [0]" xfId="18" builtinId="7" customBuiltin="1"/>
    <cellStyle name="Vejica" xfId="16" builtinId="3" customBuiltin="1"/>
    <cellStyle name="Vejica [0]" xfId="17" builtinId="6" customBuiltin="1"/>
    <cellStyle name="Vnos" xfId="25" builtinId="20" customBuiltin="1"/>
    <cellStyle name="Vsota" xfId="33" builtinId="25" customBuiltin="1"/>
  </cellStyles>
  <dxfs count="0"/>
  <tableStyles count="0" defaultTableStyle="TableStyleMedium7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l-SI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Udio</a:t>
            </a:r>
            <a:r>
              <a:rPr lang="hr-HR" baseline="0"/>
              <a:t> noćenja po smještajnim kapacitetima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 w="6350" cap="flat" cmpd="sng" algn="ctr">
          <a:noFill/>
          <a:prstDash val="solid"/>
          <a:round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5.7779792913215541E-2"/>
          <c:y val="0.16885060294585991"/>
          <c:w val="0.9030689290145355"/>
          <c:h val="0.52093864916497246"/>
        </c:manualLayout>
      </c:layout>
      <c:pie3DChart>
        <c:varyColors val="1"/>
        <c:ser>
          <c:idx val="1"/>
          <c:order val="0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1-DFB0-407F-9B18-C94505825C48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DFB0-407F-9B18-C94505825C48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DFB0-407F-9B18-C94505825C48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7-DFB0-407F-9B18-C94505825C48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9-DFB0-407F-9B18-C94505825C48}"/>
              </c:ext>
            </c:extLst>
          </c:dPt>
          <c:cat>
            <c:strRef>
              <c:f>'Po kapacitetima'!$L$37:$L$41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  <c:pt idx="4">
                  <c:v>NEKOMERCIALNI SMJEŠTAJ</c:v>
                </c:pt>
              </c:strCache>
            </c:strRef>
          </c:cat>
          <c:val>
            <c:numRef>
              <c:f>'Po kapacitetima'!$M$37:$M$41</c:f>
              <c:numCache>
                <c:formatCode>#,##0.00</c:formatCode>
                <c:ptCount val="5"/>
                <c:pt idx="0">
                  <c:v>62.131343703807985</c:v>
                </c:pt>
                <c:pt idx="1">
                  <c:v>19.476314492855636</c:v>
                </c:pt>
                <c:pt idx="2">
                  <c:v>4.4625888646441894</c:v>
                </c:pt>
                <c:pt idx="3">
                  <c:v>0</c:v>
                </c:pt>
                <c:pt idx="4">
                  <c:v>13.929752938692195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7246-4631-BA92-68AE7B24A4DF}"/>
            </c:ext>
          </c:extLst>
        </c:ser>
        <c:ser>
          <c:idx val="0"/>
          <c:order val="1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7246-4631-BA92-68AE7B24A4DF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7246-4631-BA92-68AE7B24A4DF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7246-4631-BA92-68AE7B24A4DF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7246-4631-BA92-68AE7B24A4DF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7246-4631-BA92-68AE7B24A4DF}"/>
              </c:ext>
            </c:extLst>
          </c:dPt>
          <c:cat>
            <c:strRef>
              <c:f>'[1]Turistički promet po kapaciteti'!$M$34:$Q$34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OBJEKTI ZA SMJEŠTAJ</c:v>
                </c:pt>
                <c:pt idx="3">
                  <c:v>KAMPOVI</c:v>
                </c:pt>
                <c:pt idx="4">
                  <c:v>NEKOMERCIJALNI SMJEŠTAJ</c:v>
                </c:pt>
              </c:strCache>
            </c:strRef>
          </c:cat>
          <c:val>
            <c:numRef>
              <c:f>'[1]Turistički promet po kapaciteti'!$M$35:$Q$35</c:f>
              <c:numCache>
                <c:formatCode>General</c:formatCode>
                <c:ptCount val="5"/>
                <c:pt idx="0">
                  <c:v>146</c:v>
                </c:pt>
                <c:pt idx="1">
                  <c:v>474</c:v>
                </c:pt>
                <c:pt idx="2">
                  <c:v>526</c:v>
                </c:pt>
                <c:pt idx="3">
                  <c:v>0</c:v>
                </c:pt>
                <c:pt idx="4">
                  <c:v>1146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7246-4631-BA92-68AE7B24A4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4.7034261595027278E-2"/>
          <c:y val="0.7549796567699727"/>
          <c:w val="0.90071333855797764"/>
          <c:h val="0.2140202092603929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5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  <c:extLst/>
  </c:chart>
  <c:spPr>
    <a:solidFill>
      <a:schemeClr val="bg1"/>
    </a:solidFill>
    <a:ln w="6350" cap="flat" cmpd="sng" algn="ctr">
      <a:solidFill>
        <a:schemeClr val="tx1">
          <a:tint val="75000"/>
        </a:schemeClr>
      </a:solidFill>
      <a:prstDash val="solid"/>
      <a:round/>
    </a:ln>
    <a:effectLst/>
  </c:spPr>
  <c:txPr>
    <a:bodyPr/>
    <a:lstStyle/>
    <a:p>
      <a:pPr>
        <a:defRPr/>
      </a:pPr>
      <a:endParaRPr lang="sr-Latn-RS"/>
    </a:p>
  </c:txPr>
  <c:printSettings>
    <c:headerFooter>
      <c:oddHeader>&amp;CStatistički izvještaj za siječanj, 2021.</c:oddHeader>
    </c:headerFooter>
    <c:pageMargins b="0.75" l="0.7" r="0.7" t="0.75" header="0.3" footer="0.3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l-SI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 noćenja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'Po kapacitetima'!$M$24</c:f>
              <c:strCache>
                <c:ptCount val="1"/>
                <c:pt idx="0">
                  <c:v>2021.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kapacitetima'!$M$25:$M$28</c:f>
              <c:numCache>
                <c:formatCode>#,##0</c:formatCode>
                <c:ptCount val="4"/>
                <c:pt idx="0" formatCode="General">
                  <c:v>0</c:v>
                </c:pt>
                <c:pt idx="1">
                  <c:v>634</c:v>
                </c:pt>
                <c:pt idx="2">
                  <c:v>2767</c:v>
                </c:pt>
                <c:pt idx="3">
                  <c:v>8827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985-471C-BECF-5FD1AA844B3D}"/>
            </c:ext>
          </c:extLst>
        </c:ser>
        <c:ser>
          <c:idx val="1"/>
          <c:order val="1"/>
          <c:tx>
            <c:strRef>
              <c:f>'Po kapacitetima'!$N$24</c:f>
              <c:strCache>
                <c:ptCount val="1"/>
                <c:pt idx="0">
                  <c:v>2020.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kapacitetima'!$N$25:$N$28</c:f>
              <c:numCache>
                <c:formatCode>#,##0</c:formatCode>
                <c:ptCount val="4"/>
                <c:pt idx="0" formatCode="General">
                  <c:v>0</c:v>
                </c:pt>
                <c:pt idx="1">
                  <c:v>553</c:v>
                </c:pt>
                <c:pt idx="2">
                  <c:v>2702</c:v>
                </c:pt>
                <c:pt idx="3">
                  <c:v>9663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985-471C-BECF-5FD1AA844B3D}"/>
            </c:ext>
          </c:extLst>
        </c:ser>
        <c:ser>
          <c:idx val="2"/>
          <c:order val="2"/>
          <c:tx>
            <c:strRef>
              <c:f>'Po kapacitetima'!$O$24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kapacitetima'!$O$25:$O$28</c:f>
              <c:numCache>
                <c:formatCode>#,##0</c:formatCode>
                <c:ptCount val="4"/>
                <c:pt idx="0" formatCode="General">
                  <c:v>0</c:v>
                </c:pt>
                <c:pt idx="1">
                  <c:v>607</c:v>
                </c:pt>
                <c:pt idx="2">
                  <c:v>3582</c:v>
                </c:pt>
                <c:pt idx="3">
                  <c:v>11516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985-471C-BECF-5FD1AA844B3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25"/>
        <c:axId val="525439688"/>
        <c:axId val="298790168"/>
      </c:barChart>
      <c:catAx>
        <c:axId val="52543968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298790168"/>
        <c:crosses val="autoZero"/>
        <c:auto val="1"/>
        <c:lblAlgn val="ctr"/>
        <c:lblOffset val="100"/>
        <c:noMultiLvlLbl val="0"/>
      </c:catAx>
      <c:valAx>
        <c:axId val="298790168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extTo"/>
        <c:crossAx val="52543968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l-SI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</a:t>
            </a:r>
            <a:r>
              <a:rPr lang="hr-HR" baseline="0"/>
              <a:t> dolazaka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'Po kapacitetima'!$L$13</c:f>
              <c:strCache>
                <c:ptCount val="1"/>
                <c:pt idx="0">
                  <c:v>2021.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kapacitetima'!$M$13:$P$13</c:f>
              <c:numCache>
                <c:formatCode>#,##0</c:formatCode>
                <c:ptCount val="4"/>
                <c:pt idx="0">
                  <c:v>2641</c:v>
                </c:pt>
                <c:pt idx="1">
                  <c:v>495</c:v>
                </c:pt>
                <c:pt idx="2">
                  <c:v>147</c:v>
                </c:pt>
                <c:pt idx="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49-4087-9959-5FE74A477D76}"/>
            </c:ext>
          </c:extLst>
        </c:ser>
        <c:ser>
          <c:idx val="1"/>
          <c:order val="1"/>
          <c:tx>
            <c:strRef>
              <c:f>'Po kapacitetima'!$L$14</c:f>
              <c:strCache>
                <c:ptCount val="1"/>
                <c:pt idx="0">
                  <c:v>2020.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kapacitetima'!$M$14:$P$14</c:f>
              <c:numCache>
                <c:formatCode>#,##0</c:formatCode>
                <c:ptCount val="4"/>
                <c:pt idx="0">
                  <c:v>2617</c:v>
                </c:pt>
                <c:pt idx="1">
                  <c:v>379</c:v>
                </c:pt>
                <c:pt idx="2">
                  <c:v>115</c:v>
                </c:pt>
                <c:pt idx="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949-4087-9959-5FE74A477D76}"/>
            </c:ext>
          </c:extLst>
        </c:ser>
        <c:ser>
          <c:idx val="2"/>
          <c:order val="2"/>
          <c:tx>
            <c:strRef>
              <c:f>'Po kapacitetima'!$L$15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kapacitetima'!$M$15:$P$15</c:f>
              <c:numCache>
                <c:formatCode>#,##0</c:formatCode>
                <c:ptCount val="4"/>
                <c:pt idx="0">
                  <c:v>3397</c:v>
                </c:pt>
                <c:pt idx="1">
                  <c:v>409</c:v>
                </c:pt>
                <c:pt idx="2">
                  <c:v>108</c:v>
                </c:pt>
                <c:pt idx="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949-4087-9959-5FE74A477D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28490160"/>
        <c:axId val="426492688"/>
      </c:barChart>
      <c:catAx>
        <c:axId val="628490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426492688"/>
        <c:crosses val="autoZero"/>
        <c:auto val="1"/>
        <c:lblAlgn val="ctr"/>
        <c:lblOffset val="100"/>
        <c:noMultiLvlLbl val="0"/>
      </c:catAx>
      <c:valAx>
        <c:axId val="42649268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sr-Latn-RS"/>
            </a:p>
          </c:txPr>
        </c:title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628490160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l-SI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 b="1"/>
              <a:t>TOP TRŽIŠTA</a:t>
            </a:r>
          </a:p>
        </c:rich>
      </c:tx>
      <c:layout>
        <c:manualLayout>
          <c:xMode val="edge"/>
          <c:yMode val="edge"/>
          <c:x val="0.42527293844367015"/>
          <c:y val="2.52465514602247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26949705611122932"/>
          <c:y val="0.38293474896579255"/>
          <c:w val="0.66228322810999973"/>
          <c:h val="0.58733931297432329"/>
        </c:manualLayout>
      </c:layout>
      <c:pie3D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1-F79D-4842-8DE0-4EE0182CD32D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2-F79D-4842-8DE0-4EE0182CD32D}"/>
              </c:ext>
            </c:extLst>
          </c:dPt>
          <c:dPt>
            <c:idx val="2"/>
            <c:bubble3D val="0"/>
            <c:spPr>
              <a:solidFill>
                <a:schemeClr val="accent5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F79D-4842-8DE0-4EE0182CD32D}"/>
              </c:ext>
            </c:extLst>
          </c:dPt>
          <c:dPt>
            <c:idx val="3"/>
            <c:bubble3D val="0"/>
            <c:spPr>
              <a:solidFill>
                <a:schemeClr val="accent1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F79D-4842-8DE0-4EE0182CD32D}"/>
              </c:ext>
            </c:extLst>
          </c:dPt>
          <c:dPt>
            <c:idx val="4"/>
            <c:bubble3D val="0"/>
            <c:spPr>
              <a:solidFill>
                <a:schemeClr val="accent3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8-F79D-4842-8DE0-4EE0182CD32D}"/>
              </c:ext>
            </c:extLst>
          </c:dPt>
          <c:dPt>
            <c:idx val="5"/>
            <c:bubble3D val="0"/>
            <c:spPr>
              <a:solidFill>
                <a:schemeClr val="accent5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CA83-4A18-ABBF-1404BB3D38E1}"/>
              </c:ext>
            </c:extLst>
          </c:dPt>
          <c:dPt>
            <c:idx val="6"/>
            <c:bubble3D val="0"/>
            <c:spPr>
              <a:solidFill>
                <a:schemeClr val="accent1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F79D-4842-8DE0-4EE0182CD32D}"/>
              </c:ext>
            </c:extLst>
          </c:dPt>
          <c:dPt>
            <c:idx val="7"/>
            <c:bubble3D val="0"/>
            <c:spPr>
              <a:solidFill>
                <a:schemeClr val="accent3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F79D-4842-8DE0-4EE0182CD32D}"/>
              </c:ext>
            </c:extLst>
          </c:dPt>
          <c:dPt>
            <c:idx val="8"/>
            <c:bubble3D val="0"/>
            <c:spPr>
              <a:solidFill>
                <a:schemeClr val="accent5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6-F79D-4842-8DE0-4EE0182CD32D}"/>
              </c:ext>
            </c:extLst>
          </c:dPt>
          <c:dPt>
            <c:idx val="9"/>
            <c:bubble3D val="0"/>
            <c:spPr>
              <a:solidFill>
                <a:schemeClr val="accent1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4-F79D-4842-8DE0-4EE0182CD32D}"/>
              </c:ext>
            </c:extLst>
          </c:dPt>
          <c:dPt>
            <c:idx val="10"/>
            <c:bubble3D val="0"/>
            <c:spPr>
              <a:solidFill>
                <a:schemeClr val="accent3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15-CA83-4A18-ABBF-1404BB3D38E1}"/>
              </c:ext>
            </c:extLst>
          </c:dPt>
          <c:dLbls>
            <c:dLbl>
              <c:idx val="0"/>
              <c:layout>
                <c:manualLayout>
                  <c:x val="-0.17804912445645787"/>
                  <c:y val="-4.4273018633289092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bg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79D-4842-8DE0-4EE0182CD32D}"/>
                </c:ext>
              </c:extLst>
            </c:dLbl>
            <c:dLbl>
              <c:idx val="1"/>
              <c:layout>
                <c:manualLayout>
                  <c:x val="0.1634048654365966"/>
                  <c:y val="-0.215961338199759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79D-4842-8DE0-4EE0182CD32D}"/>
                </c:ext>
              </c:extLst>
            </c:dLbl>
            <c:dLbl>
              <c:idx val="2"/>
              <c:layout>
                <c:manualLayout>
                  <c:x val="-0.17491009519332471"/>
                  <c:y val="0.22598550182490976"/>
                </c:manualLayout>
              </c:layout>
              <c:tx>
                <c:rich>
                  <a:bodyPr/>
                  <a:lstStyle/>
                  <a:p>
                    <a:fld id="{82ACCCF7-A220-44DE-BE74-EACC0B114849}" type="CATEGORYNAME">
                      <a:rPr lang="en-US">
                        <a:solidFill>
                          <a:sysClr val="windowText" lastClr="000000"/>
                        </a:solidFill>
                      </a:rPr>
                      <a:pPr/>
                      <a:t>[IME KATEGORIJE]</a:t>
                    </a:fld>
                    <a:r>
                      <a:rPr lang="en-US" baseline="0"/>
                      <a:t>
</a:t>
                    </a:r>
                    <a:fld id="{6AE952F1-57A3-48E9-8868-0624E6534C8B}" type="PERCENTAGE">
                      <a:rPr lang="en-US" baseline="0"/>
                      <a:pPr/>
                      <a:t>[ODSTOTEK]</a:t>
                    </a:fld>
                    <a:endParaRPr lang="en-US" baseline="0"/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3-F79D-4842-8DE0-4EE0182CD32D}"/>
                </c:ext>
              </c:extLst>
            </c:dLbl>
            <c:dLbl>
              <c:idx val="3"/>
              <c:layout>
                <c:manualLayout>
                  <c:x val="-0.26162157715360207"/>
                  <c:y val="0.1847985522045516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F79D-4842-8DE0-4EE0182CD32D}"/>
                </c:ext>
              </c:extLst>
            </c:dLbl>
            <c:dLbl>
              <c:idx val="4"/>
              <c:layout>
                <c:manualLayout>
                  <c:x val="-0.33020683981666471"/>
                  <c:y val="7.690948245356837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79D-4842-8DE0-4EE0182CD32D}"/>
                </c:ext>
              </c:extLst>
            </c:dLbl>
            <c:dLbl>
              <c:idx val="5"/>
              <c:layout>
                <c:manualLayout>
                  <c:x val="-0.31486073569162065"/>
                  <c:y val="-5.48330283391804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CA83-4A18-ABBF-1404BB3D38E1}"/>
                </c:ext>
              </c:extLst>
            </c:dLbl>
            <c:dLbl>
              <c:idx val="6"/>
              <c:layout>
                <c:manualLayout>
                  <c:x val="-9.207685979551064E-2"/>
                  <c:y val="-9.860983328109679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F79D-4842-8DE0-4EE0182CD32D}"/>
                </c:ext>
              </c:extLst>
            </c:dLbl>
            <c:dLbl>
              <c:idx val="7"/>
              <c:layout>
                <c:manualLayout>
                  <c:x val="0.10641309202021389"/>
                  <c:y val="-8.0304724544783587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8602138911740507"/>
                      <c:h val="0.1525866594196041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5-F79D-4842-8DE0-4EE0182CD32D}"/>
                </c:ext>
              </c:extLst>
            </c:dLbl>
            <c:dLbl>
              <c:idx val="8"/>
              <c:layout>
                <c:manualLayout>
                  <c:x val="0.2703629098601481"/>
                  <c:y val="-7.089182986381421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F79D-4842-8DE0-4EE0182CD32D}"/>
                </c:ext>
              </c:extLst>
            </c:dLbl>
            <c:dLbl>
              <c:idx val="9"/>
              <c:layout>
                <c:manualLayout>
                  <c:x val="0.30792337524973556"/>
                  <c:y val="5.653600784559544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79D-4842-8DE0-4EE0182CD32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5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 zemljama'!$Q$5:$Q$15</c:f>
              <c:strCache>
                <c:ptCount val="10"/>
                <c:pt idx="0">
                  <c:v>Njemačka</c:v>
                </c:pt>
                <c:pt idx="1">
                  <c:v>Austrija</c:v>
                </c:pt>
                <c:pt idx="2">
                  <c:v>Slovenija</c:v>
                </c:pt>
                <c:pt idx="3">
                  <c:v>Hrvatska</c:v>
                </c:pt>
                <c:pt idx="4">
                  <c:v>Švicarska</c:v>
                </c:pt>
                <c:pt idx="5">
                  <c:v>Ujedinjena Kraljevina</c:v>
                </c:pt>
                <c:pt idx="6">
                  <c:v>Mađarska</c:v>
                </c:pt>
                <c:pt idx="7">
                  <c:v>Italija</c:v>
                </c:pt>
                <c:pt idx="8">
                  <c:v>Slovačka</c:v>
                </c:pt>
                <c:pt idx="9">
                  <c:v>Bosna i Hercegovina</c:v>
                </c:pt>
              </c:strCache>
            </c:strRef>
          </c:cat>
          <c:val>
            <c:numRef>
              <c:f>'Po zemljama'!$R$5:$R$15</c:f>
              <c:numCache>
                <c:formatCode>#,##0.00</c:formatCode>
                <c:ptCount val="11"/>
                <c:pt idx="0">
                  <c:v>48.683349689237815</c:v>
                </c:pt>
                <c:pt idx="1">
                  <c:v>17.410860320575729</c:v>
                </c:pt>
                <c:pt idx="2">
                  <c:v>9.1674844618907425</c:v>
                </c:pt>
                <c:pt idx="3">
                  <c:v>8.9303238469087347</c:v>
                </c:pt>
                <c:pt idx="4">
                  <c:v>2.2325809617271837</c:v>
                </c:pt>
                <c:pt idx="5">
                  <c:v>1.9708864900228982</c:v>
                </c:pt>
                <c:pt idx="6">
                  <c:v>1.8645731108930326</c:v>
                </c:pt>
                <c:pt idx="7">
                  <c:v>1.0549558390578999</c:v>
                </c:pt>
                <c:pt idx="8">
                  <c:v>0.94864245992803409</c:v>
                </c:pt>
                <c:pt idx="9">
                  <c:v>0.84232908079816815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79D-4842-8DE0-4EE0182CD32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2">
  <a:schemeClr val="accent2"/>
  <a:schemeClr val="accent4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86065</xdr:colOff>
      <xdr:row>3</xdr:row>
      <xdr:rowOff>789226</xdr:rowOff>
    </xdr:to>
    <xdr:pic>
      <xdr:nvPicPr>
        <xdr:cNvPr id="5" name="Slika 4">
          <a:extLst>
            <a:ext uri="{FF2B5EF4-FFF2-40B4-BE49-F238E27FC236}">
              <a16:creationId xmlns:a16="http://schemas.microsoft.com/office/drawing/2014/main" id="{BE91F089-36CA-454B-AF37-6D9B52A81B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316786" cy="201627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11904</xdr:colOff>
      <xdr:row>35</xdr:row>
      <xdr:rowOff>11906</xdr:rowOff>
    </xdr:from>
    <xdr:to>
      <xdr:col>16</xdr:col>
      <xdr:colOff>583404</xdr:colOff>
      <xdr:row>46</xdr:row>
      <xdr:rowOff>166688</xdr:rowOff>
    </xdr:to>
    <xdr:graphicFrame macro="">
      <xdr:nvGraphicFramePr>
        <xdr:cNvPr id="2" name="Grafikon 1">
          <a:extLst>
            <a:ext uri="{FF2B5EF4-FFF2-40B4-BE49-F238E27FC236}">
              <a16:creationId xmlns:a16="http://schemas.microsoft.com/office/drawing/2014/main" id="{EAFFFFE9-A4CC-4313-B85A-6A879305B6B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10</xdr:col>
      <xdr:colOff>10582</xdr:colOff>
      <xdr:row>18</xdr:row>
      <xdr:rowOff>14654</xdr:rowOff>
    </xdr:from>
    <xdr:to>
      <xdr:col>16</xdr:col>
      <xdr:colOff>586153</xdr:colOff>
      <xdr:row>32</xdr:row>
      <xdr:rowOff>171449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7AAAA120-929B-4734-BC53-6ED57B53269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10</xdr:col>
      <xdr:colOff>11904</xdr:colOff>
      <xdr:row>4</xdr:row>
      <xdr:rowOff>11907</xdr:rowOff>
    </xdr:from>
    <xdr:to>
      <xdr:col>16</xdr:col>
      <xdr:colOff>590549</xdr:colOff>
      <xdr:row>17</xdr:row>
      <xdr:rowOff>169333</xdr:rowOff>
    </xdr:to>
    <xdr:graphicFrame macro="">
      <xdr:nvGraphicFramePr>
        <xdr:cNvPr id="6" name="Grafikon 5">
          <a:extLst>
            <a:ext uri="{FF2B5EF4-FFF2-40B4-BE49-F238E27FC236}">
              <a16:creationId xmlns:a16="http://schemas.microsoft.com/office/drawing/2014/main" id="{20F2E188-3C1D-4C6A-B202-EBED8476DC1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19049</xdr:colOff>
      <xdr:row>3</xdr:row>
      <xdr:rowOff>8009</xdr:rowOff>
    </xdr:from>
    <xdr:to>
      <xdr:col>22</xdr:col>
      <xdr:colOff>590549</xdr:colOff>
      <xdr:row>14</xdr:row>
      <xdr:rowOff>184151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5042F267-BCC5-4132-93B9-38B4B0A0C82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tzm-pult/Documents/STATISTIKA/Statistika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Uvod"/>
      <sheetName val="Turistički promet po kapaciteti"/>
      <sheetName val="Turistički promet po zemljama"/>
    </sheetNames>
    <sheetDataSet>
      <sheetData sheetId="0"/>
      <sheetData sheetId="1">
        <row r="34">
          <cell r="M34" t="str">
            <v>HOTELI</v>
          </cell>
          <cell r="N34" t="str">
            <v>OBJEKTI U DOMAĆINSTVU</v>
          </cell>
          <cell r="O34" t="str">
            <v>OSTALI OBJEKTI ZA SMJEŠTAJ</v>
          </cell>
          <cell r="P34" t="str">
            <v>KAMPOVI</v>
          </cell>
          <cell r="Q34" t="str">
            <v>NEKOMERCIJALNI SMJEŠTAJ</v>
          </cell>
        </row>
        <row r="35">
          <cell r="M35">
            <v>146</v>
          </cell>
          <cell r="N35">
            <v>474</v>
          </cell>
          <cell r="O35">
            <v>526</v>
          </cell>
          <cell r="P35">
            <v>0</v>
          </cell>
          <cell r="Q35">
            <v>1146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Tema sustava Office">
  <a:themeElements>
    <a:clrScheme name="Prilagođeno 8">
      <a:dk1>
        <a:sysClr val="windowText" lastClr="000000"/>
      </a:dk1>
      <a:lt1>
        <a:sysClr val="window" lastClr="FFFFFF"/>
      </a:lt1>
      <a:dk2>
        <a:srgbClr val="151515"/>
      </a:dk2>
      <a:lt2>
        <a:srgbClr val="FEEAEA"/>
      </a:lt2>
      <a:accent1>
        <a:srgbClr val="0070C0"/>
      </a:accent1>
      <a:accent2>
        <a:srgbClr val="FE9999"/>
      </a:accent2>
      <a:accent3>
        <a:srgbClr val="FEC1C1"/>
      </a:accent3>
      <a:accent4>
        <a:srgbClr val="40AFFF"/>
      </a:accent4>
      <a:accent5>
        <a:srgbClr val="FFFF00"/>
      </a:accent5>
      <a:accent6>
        <a:srgbClr val="809EC2"/>
      </a:accent6>
      <a:hlink>
        <a:srgbClr val="595959"/>
      </a:hlink>
      <a:folHlink>
        <a:srgbClr val="7F6F6F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>
    <pageSetUpPr autoPageBreaks="0"/>
  </sheetPr>
  <dimension ref="A1:F7"/>
  <sheetViews>
    <sheetView showGridLines="0" showRowColHeaders="0" tabSelected="1" zoomScale="170" zoomScaleNormal="170" workbookViewId="0">
      <selection activeCell="A20" sqref="A20"/>
    </sheetView>
  </sheetViews>
  <sheetFormatPr defaultColWidth="11.140625" defaultRowHeight="15" customHeight="1" x14ac:dyDescent="0.25"/>
  <cols>
    <col min="1" max="1" width="119.85546875" style="3" customWidth="1"/>
    <col min="2" max="2" width="3.5703125" style="3" customWidth="1"/>
    <col min="3" max="16384" width="11.140625" style="3"/>
  </cols>
  <sheetData>
    <row r="1" spans="1:6" ht="15" customHeight="1" x14ac:dyDescent="0.3">
      <c r="A1" s="229"/>
      <c r="B1" s="229"/>
      <c r="C1" s="229"/>
      <c r="D1" s="229"/>
    </row>
    <row r="2" spans="1:6" ht="59.25" customHeight="1" x14ac:dyDescent="0.3">
      <c r="A2" s="229"/>
      <c r="B2" s="229"/>
      <c r="C2" s="229"/>
      <c r="D2" s="229"/>
    </row>
    <row r="3" spans="1:6" ht="22.5" customHeight="1" x14ac:dyDescent="0.3">
      <c r="A3" s="229"/>
      <c r="B3" s="229"/>
      <c r="C3" s="229"/>
      <c r="D3" s="229"/>
    </row>
    <row r="4" spans="1:6" ht="200.25" customHeight="1" x14ac:dyDescent="0.25">
      <c r="A4" s="230" t="s">
        <v>107</v>
      </c>
      <c r="B4" s="231"/>
      <c r="C4" s="231"/>
      <c r="D4" s="231"/>
      <c r="E4" s="231"/>
      <c r="F4" s="232"/>
    </row>
    <row r="5" spans="1:6" ht="15" customHeight="1" x14ac:dyDescent="0.3">
      <c r="A5" s="175" t="s">
        <v>0</v>
      </c>
      <c r="B5" s="228"/>
      <c r="C5" s="228"/>
    </row>
    <row r="6" spans="1:6" ht="15" customHeight="1" x14ac:dyDescent="0.3">
      <c r="A6" s="228"/>
      <c r="B6" s="228"/>
      <c r="C6" s="228"/>
    </row>
    <row r="7" spans="1:6" ht="15" customHeight="1" x14ac:dyDescent="0.3">
      <c r="B7" s="228"/>
      <c r="C7" s="228"/>
    </row>
  </sheetData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3">
    <pageSetUpPr fitToPage="1"/>
  </sheetPr>
  <dimension ref="A1:AC72"/>
  <sheetViews>
    <sheetView showGridLines="0" showRowColHeaders="0" zoomScale="80" zoomScaleNormal="80" zoomScalePageLayoutView="60" workbookViewId="0">
      <selection sqref="A1:Q3"/>
    </sheetView>
  </sheetViews>
  <sheetFormatPr defaultColWidth="9.140625" defaultRowHeight="15" customHeight="1" x14ac:dyDescent="0.25"/>
  <cols>
    <col min="1" max="1" width="17.7109375" style="2" customWidth="1"/>
    <col min="2" max="2" width="10.7109375" style="1" customWidth="1"/>
    <col min="3" max="4" width="9.140625" style="1"/>
    <col min="5" max="5" width="9.140625" style="1" customWidth="1"/>
    <col min="6" max="6" width="9.140625" style="1"/>
    <col min="7" max="9" width="9.140625" style="1" customWidth="1"/>
    <col min="10" max="16384" width="9.140625" style="1"/>
  </cols>
  <sheetData>
    <row r="1" spans="1:29" ht="9.9499999999999993" customHeight="1" x14ac:dyDescent="0.25">
      <c r="A1" s="252" t="s">
        <v>108</v>
      </c>
      <c r="B1" s="252"/>
      <c r="C1" s="252"/>
      <c r="D1" s="252"/>
      <c r="E1" s="252"/>
      <c r="F1" s="252"/>
      <c r="G1" s="252"/>
      <c r="H1" s="252"/>
      <c r="I1" s="252"/>
      <c r="J1" s="252"/>
      <c r="K1" s="252"/>
      <c r="L1" s="252"/>
      <c r="M1" s="252"/>
      <c r="N1" s="252"/>
      <c r="O1" s="252"/>
      <c r="P1" s="252"/>
      <c r="Q1" s="252"/>
      <c r="S1" s="128"/>
      <c r="T1" s="128"/>
      <c r="U1" s="128"/>
      <c r="V1" s="128"/>
      <c r="W1" s="128"/>
      <c r="X1" s="128"/>
      <c r="Y1" s="128"/>
      <c r="Z1" s="128"/>
      <c r="AA1" s="128"/>
      <c r="AB1" s="128"/>
      <c r="AC1" s="128"/>
    </row>
    <row r="2" spans="1:29" ht="9.9499999999999993" customHeight="1" x14ac:dyDescent="0.25">
      <c r="A2" s="252"/>
      <c r="B2" s="252"/>
      <c r="C2" s="252"/>
      <c r="D2" s="252"/>
      <c r="E2" s="252"/>
      <c r="F2" s="252"/>
      <c r="G2" s="252"/>
      <c r="H2" s="252"/>
      <c r="I2" s="252"/>
      <c r="J2" s="252"/>
      <c r="K2" s="252"/>
      <c r="L2" s="252"/>
      <c r="M2" s="252"/>
      <c r="N2" s="252"/>
      <c r="O2" s="252"/>
      <c r="P2" s="252"/>
      <c r="Q2" s="252"/>
      <c r="S2" s="128"/>
      <c r="T2" s="128"/>
      <c r="U2" s="128"/>
      <c r="V2" s="128"/>
      <c r="W2" s="128"/>
      <c r="X2" s="128"/>
      <c r="Y2" s="128"/>
      <c r="Z2" s="128"/>
      <c r="AA2" s="128"/>
      <c r="AB2" s="128"/>
      <c r="AC2" s="128"/>
    </row>
    <row r="3" spans="1:29" ht="9.9499999999999993" customHeight="1" thickBot="1" x14ac:dyDescent="0.3">
      <c r="A3" s="252"/>
      <c r="B3" s="252"/>
      <c r="C3" s="252"/>
      <c r="D3" s="252"/>
      <c r="E3" s="252"/>
      <c r="F3" s="252"/>
      <c r="G3" s="252"/>
      <c r="H3" s="252"/>
      <c r="I3" s="252"/>
      <c r="J3" s="252"/>
      <c r="K3" s="252"/>
      <c r="L3" s="252"/>
      <c r="M3" s="252"/>
      <c r="N3" s="252"/>
      <c r="O3" s="252"/>
      <c r="P3" s="252"/>
      <c r="Q3" s="252"/>
      <c r="S3" s="128"/>
      <c r="T3" s="128"/>
      <c r="U3" s="128"/>
      <c r="V3" s="128"/>
      <c r="W3" s="128"/>
      <c r="X3" s="128"/>
      <c r="Y3" s="128"/>
      <c r="Z3" s="128"/>
      <c r="AA3" s="128"/>
      <c r="AB3" s="128"/>
      <c r="AC3" s="128"/>
    </row>
    <row r="4" spans="1:29" ht="15" customHeight="1" thickBot="1" x14ac:dyDescent="0.3">
      <c r="A4" s="4" t="s">
        <v>1</v>
      </c>
      <c r="B4" s="5"/>
      <c r="C4" s="6" t="s">
        <v>2</v>
      </c>
      <c r="D4" s="7"/>
      <c r="E4" s="7"/>
      <c r="F4" s="8"/>
      <c r="G4" s="6" t="s">
        <v>3</v>
      </c>
      <c r="H4" s="7"/>
      <c r="I4" s="7"/>
      <c r="J4" s="8"/>
      <c r="K4" s="259" t="s">
        <v>24</v>
      </c>
      <c r="L4" s="260"/>
      <c r="M4" s="260"/>
      <c r="N4" s="260"/>
      <c r="O4" s="260"/>
      <c r="P4" s="260"/>
      <c r="Q4" s="261"/>
      <c r="S4" s="128"/>
      <c r="T4" s="128"/>
      <c r="U4" s="128"/>
      <c r="V4" s="128"/>
      <c r="W4" s="128"/>
      <c r="X4" s="128"/>
      <c r="Y4" s="128"/>
      <c r="Z4" s="128"/>
      <c r="AA4" s="128"/>
      <c r="AB4" s="128"/>
      <c r="AC4" s="128"/>
    </row>
    <row r="5" spans="1:29" ht="15" customHeight="1" thickBot="1" x14ac:dyDescent="0.3">
      <c r="A5" s="97"/>
      <c r="B5" s="98"/>
      <c r="C5" s="99" t="s">
        <v>4</v>
      </c>
      <c r="D5" s="100" t="s">
        <v>5</v>
      </c>
      <c r="E5" s="100" t="s">
        <v>6</v>
      </c>
      <c r="F5" s="101" t="s">
        <v>7</v>
      </c>
      <c r="G5" s="102" t="s">
        <v>4</v>
      </c>
      <c r="H5" s="100" t="s">
        <v>5</v>
      </c>
      <c r="I5" s="100" t="s">
        <v>6</v>
      </c>
      <c r="J5" s="103" t="s">
        <v>7</v>
      </c>
      <c r="K5" s="125"/>
      <c r="L5" s="126"/>
      <c r="M5" s="126"/>
      <c r="N5" s="126"/>
      <c r="O5" s="126"/>
      <c r="P5" s="126"/>
      <c r="Q5" s="127"/>
      <c r="S5" s="128"/>
      <c r="T5" s="128"/>
      <c r="U5" s="128"/>
      <c r="V5" s="128"/>
      <c r="W5" s="128"/>
      <c r="X5" s="128"/>
      <c r="Y5" s="128"/>
      <c r="Z5" s="128"/>
      <c r="AA5" s="128"/>
      <c r="AB5" s="128"/>
      <c r="AC5" s="128"/>
    </row>
    <row r="6" spans="1:29" ht="15" customHeight="1" x14ac:dyDescent="0.25">
      <c r="A6" s="264" t="s">
        <v>8</v>
      </c>
      <c r="B6" s="38" t="s">
        <v>27</v>
      </c>
      <c r="C6" s="113">
        <v>484</v>
      </c>
      <c r="D6" s="39">
        <v>2157</v>
      </c>
      <c r="E6" s="39">
        <f>SUM(C6:D6)</f>
        <v>2641</v>
      </c>
      <c r="F6" s="40">
        <f>E6/E42*100</f>
        <v>77.24480842351565</v>
      </c>
      <c r="G6" s="106">
        <v>794</v>
      </c>
      <c r="H6" s="39">
        <v>8033</v>
      </c>
      <c r="I6" s="39">
        <f>SUM(G6:H6)</f>
        <v>8827</v>
      </c>
      <c r="J6" s="91">
        <f>I6/I42*100</f>
        <v>62.131343703807985</v>
      </c>
      <c r="K6" s="77"/>
      <c r="L6" s="78"/>
      <c r="M6" s="124"/>
      <c r="N6" s="124"/>
      <c r="O6" s="124"/>
      <c r="P6" s="78"/>
      <c r="Q6" s="79"/>
      <c r="S6" s="128"/>
      <c r="T6" s="128"/>
      <c r="U6" s="128"/>
      <c r="V6" s="128"/>
      <c r="W6" s="128"/>
      <c r="X6" s="128"/>
      <c r="Y6" s="128"/>
      <c r="Z6" s="128"/>
      <c r="AA6" s="128"/>
      <c r="AB6" s="128"/>
      <c r="AC6" s="128"/>
    </row>
    <row r="7" spans="1:29" ht="15" customHeight="1" x14ac:dyDescent="0.25">
      <c r="A7" s="265"/>
      <c r="B7" s="9" t="s">
        <v>9</v>
      </c>
      <c r="C7" s="112">
        <v>460</v>
      </c>
      <c r="D7" s="11">
        <v>2157</v>
      </c>
      <c r="E7" s="11">
        <f>SUM(C7:D7)</f>
        <v>2617</v>
      </c>
      <c r="F7" s="12">
        <f>E7/E43*100</f>
        <v>78.754137827264529</v>
      </c>
      <c r="G7" s="110">
        <v>932</v>
      </c>
      <c r="H7" s="11">
        <v>8731</v>
      </c>
      <c r="I7" s="11">
        <f>SUM(G7:H7)</f>
        <v>9663</v>
      </c>
      <c r="J7" s="92">
        <f>I7/I43*100</f>
        <v>61.528175740210123</v>
      </c>
      <c r="K7" s="80"/>
      <c r="L7" s="118"/>
      <c r="Q7" s="81"/>
      <c r="S7" s="128"/>
      <c r="T7" s="128"/>
      <c r="U7" s="128"/>
      <c r="V7" s="128"/>
      <c r="W7" s="128"/>
      <c r="X7" s="128"/>
      <c r="Y7" s="128"/>
      <c r="Z7" s="128"/>
      <c r="AA7" s="128"/>
      <c r="AB7" s="128"/>
      <c r="AC7" s="128"/>
    </row>
    <row r="8" spans="1:29" ht="15" customHeight="1" x14ac:dyDescent="0.25">
      <c r="A8" s="265"/>
      <c r="B8" s="9" t="s">
        <v>11</v>
      </c>
      <c r="C8" s="112">
        <v>511</v>
      </c>
      <c r="D8" s="11">
        <v>2886</v>
      </c>
      <c r="E8" s="11">
        <f>SUM(C8:D8)</f>
        <v>3397</v>
      </c>
      <c r="F8" s="12">
        <f>E8/E44*100</f>
        <v>85.804496084869925</v>
      </c>
      <c r="G8" s="110">
        <v>1105</v>
      </c>
      <c r="H8" s="11">
        <v>10411</v>
      </c>
      <c r="I8" s="11">
        <f>SUM(G8:H8)</f>
        <v>11516</v>
      </c>
      <c r="J8" s="92">
        <f>I8/I44*100</f>
        <v>43.016697172313322</v>
      </c>
      <c r="K8" s="80"/>
      <c r="L8" s="118"/>
      <c r="Q8" s="81"/>
      <c r="S8" s="128"/>
      <c r="T8" s="128"/>
      <c r="U8" s="128"/>
      <c r="V8" s="128"/>
      <c r="W8" s="128"/>
      <c r="X8" s="128"/>
      <c r="Y8" s="128"/>
      <c r="Z8" s="128"/>
      <c r="AA8" s="128"/>
      <c r="AB8" s="128"/>
      <c r="AC8" s="128"/>
    </row>
    <row r="9" spans="1:29" ht="15" customHeight="1" x14ac:dyDescent="0.25">
      <c r="A9" s="265"/>
      <c r="B9" s="9" t="s">
        <v>28</v>
      </c>
      <c r="C9" s="13">
        <f>C6/C7*100</f>
        <v>105.21739130434781</v>
      </c>
      <c r="D9" s="14">
        <f>D6/D7*100</f>
        <v>100</v>
      </c>
      <c r="E9" s="14">
        <f>E6/E7*100</f>
        <v>100.91708062667175</v>
      </c>
      <c r="F9" s="12"/>
      <c r="G9" s="15">
        <f>G6/G7*100</f>
        <v>85.193133047210296</v>
      </c>
      <c r="H9" s="14">
        <f>H6/H7*100</f>
        <v>92.00549765204444</v>
      </c>
      <c r="I9" s="14">
        <f>I6/I7*100</f>
        <v>91.348442512677224</v>
      </c>
      <c r="J9" s="92"/>
      <c r="K9" s="80"/>
      <c r="L9" s="118"/>
      <c r="Q9" s="81"/>
      <c r="S9" s="128"/>
      <c r="T9" s="128"/>
      <c r="U9" s="128"/>
      <c r="V9" s="128"/>
      <c r="W9" s="128"/>
      <c r="X9" s="128"/>
      <c r="Y9" s="128"/>
      <c r="Z9" s="128"/>
      <c r="AA9" s="128"/>
      <c r="AB9" s="128"/>
      <c r="AC9" s="128"/>
    </row>
    <row r="10" spans="1:29" ht="15" customHeight="1" x14ac:dyDescent="0.25">
      <c r="A10" s="265"/>
      <c r="B10" s="9" t="s">
        <v>30</v>
      </c>
      <c r="C10" s="13">
        <f>C6/C8*100</f>
        <v>94.716242661448135</v>
      </c>
      <c r="D10" s="14">
        <f>D6/D8*100</f>
        <v>74.740124740124742</v>
      </c>
      <c r="E10" s="14">
        <f>E6/E8*100</f>
        <v>77.745069178687075</v>
      </c>
      <c r="F10" s="12"/>
      <c r="G10" s="15">
        <f>G6/G8*100</f>
        <v>71.855203619909503</v>
      </c>
      <c r="H10" s="14">
        <f>H6/H8*100</f>
        <v>77.15877437325905</v>
      </c>
      <c r="I10" s="14">
        <f>I6/I8*100</f>
        <v>76.649878430010418</v>
      </c>
      <c r="J10" s="92"/>
      <c r="K10" s="80"/>
      <c r="L10" s="118"/>
      <c r="M10" s="118"/>
      <c r="N10" s="118"/>
      <c r="O10" s="118"/>
      <c r="Q10" s="81"/>
      <c r="S10" s="128"/>
      <c r="T10" s="128"/>
      <c r="U10" s="128"/>
      <c r="V10" s="128"/>
      <c r="W10" s="128"/>
      <c r="X10" s="128"/>
      <c r="Y10" s="128"/>
      <c r="Z10" s="128"/>
      <c r="AA10" s="128"/>
      <c r="AB10" s="128"/>
      <c r="AC10" s="128"/>
    </row>
    <row r="11" spans="1:29" ht="15" customHeight="1" thickBot="1" x14ac:dyDescent="0.3">
      <c r="A11" s="266"/>
      <c r="B11" s="23" t="s">
        <v>7</v>
      </c>
      <c r="C11" s="60">
        <f>C6/E6*100</f>
        <v>18.326391518364257</v>
      </c>
      <c r="D11" s="25">
        <f>D6/E6*100</f>
        <v>81.673608481635739</v>
      </c>
      <c r="E11" s="25">
        <f>SUM(C11:D11)</f>
        <v>100</v>
      </c>
      <c r="F11" s="26"/>
      <c r="G11" s="24">
        <f>G6/I6*100</f>
        <v>8.9951285827574488</v>
      </c>
      <c r="H11" s="25">
        <f>H6/I6*100</f>
        <v>91.004871417242555</v>
      </c>
      <c r="I11" s="25">
        <f>SUM(G11:H11)</f>
        <v>100</v>
      </c>
      <c r="J11" s="93"/>
      <c r="K11" s="80"/>
      <c r="Q11" s="81"/>
      <c r="S11" s="128"/>
      <c r="T11" s="128"/>
      <c r="U11" s="128"/>
      <c r="V11" s="128"/>
      <c r="W11" s="128"/>
      <c r="X11" s="128"/>
      <c r="Y11" s="128"/>
      <c r="Z11" s="128"/>
      <c r="AA11" s="128"/>
      <c r="AB11" s="128"/>
      <c r="AC11" s="128"/>
    </row>
    <row r="12" spans="1:29" ht="15" customHeight="1" x14ac:dyDescent="0.25">
      <c r="A12" s="267" t="s">
        <v>12</v>
      </c>
      <c r="B12" s="38" t="s">
        <v>27</v>
      </c>
      <c r="C12" s="113">
        <v>48</v>
      </c>
      <c r="D12" s="39">
        <v>447</v>
      </c>
      <c r="E12" s="42">
        <f>SUM(C12:D12)</f>
        <v>495</v>
      </c>
      <c r="F12" s="43">
        <f>E12/E42*100</f>
        <v>14.477917519742615</v>
      </c>
      <c r="G12" s="109">
        <v>176</v>
      </c>
      <c r="H12" s="42">
        <v>2591</v>
      </c>
      <c r="I12" s="42">
        <f>SUM(G12:H12)</f>
        <v>2767</v>
      </c>
      <c r="J12" s="94">
        <f>I12/I42*100</f>
        <v>19.476314492855636</v>
      </c>
      <c r="K12" s="80"/>
      <c r="M12" s="118" t="s">
        <v>8</v>
      </c>
      <c r="N12" s="118" t="s">
        <v>12</v>
      </c>
      <c r="O12" s="118" t="s">
        <v>13</v>
      </c>
      <c r="P12" s="118" t="s">
        <v>14</v>
      </c>
      <c r="Q12" s="81"/>
      <c r="S12" s="128"/>
      <c r="T12" s="128"/>
      <c r="U12" s="128"/>
      <c r="V12" s="128"/>
      <c r="W12" s="128"/>
      <c r="X12" s="128"/>
      <c r="Y12" s="128"/>
      <c r="Z12" s="128"/>
      <c r="AA12" s="128"/>
      <c r="AB12" s="128"/>
      <c r="AC12" s="128"/>
    </row>
    <row r="13" spans="1:29" ht="15" customHeight="1" x14ac:dyDescent="0.25">
      <c r="A13" s="267"/>
      <c r="B13" s="9" t="s">
        <v>9</v>
      </c>
      <c r="C13" s="112">
        <v>45</v>
      </c>
      <c r="D13" s="11">
        <v>334</v>
      </c>
      <c r="E13" s="11">
        <f>SUM(C13:D13)</f>
        <v>379</v>
      </c>
      <c r="F13" s="12">
        <f>E13/E43*100</f>
        <v>11.405356605476978</v>
      </c>
      <c r="G13" s="110">
        <v>300</v>
      </c>
      <c r="H13" s="11">
        <v>2402</v>
      </c>
      <c r="I13" s="11">
        <f>SUM(G13:H13)</f>
        <v>2702</v>
      </c>
      <c r="J13" s="92">
        <f>I13/I43*100</f>
        <v>17.204711875198981</v>
      </c>
      <c r="K13" s="80"/>
      <c r="L13" s="118" t="s">
        <v>9</v>
      </c>
      <c r="M13" s="129">
        <f>E6</f>
        <v>2641</v>
      </c>
      <c r="N13" s="129">
        <f>E12</f>
        <v>495</v>
      </c>
      <c r="O13" s="129">
        <f>E18</f>
        <v>147</v>
      </c>
      <c r="P13" s="1">
        <f>E24</f>
        <v>0</v>
      </c>
      <c r="Q13" s="81"/>
      <c r="S13" s="128"/>
      <c r="T13" s="128"/>
      <c r="U13" s="128"/>
      <c r="V13" s="128"/>
      <c r="W13" s="128"/>
      <c r="X13" s="128"/>
      <c r="Y13" s="128"/>
      <c r="Z13" s="128"/>
      <c r="AA13" s="128"/>
      <c r="AB13" s="128"/>
      <c r="AC13" s="128"/>
    </row>
    <row r="14" spans="1:29" ht="15" customHeight="1" x14ac:dyDescent="0.25">
      <c r="A14" s="267"/>
      <c r="B14" s="9" t="s">
        <v>11</v>
      </c>
      <c r="C14" s="112">
        <v>41</v>
      </c>
      <c r="D14" s="11">
        <v>368</v>
      </c>
      <c r="E14" s="11">
        <f>SUM(C14:D14)</f>
        <v>409</v>
      </c>
      <c r="F14" s="12">
        <f>E14/E44*100</f>
        <v>10.330891639302854</v>
      </c>
      <c r="G14" s="110">
        <v>534</v>
      </c>
      <c r="H14" s="11">
        <v>3048</v>
      </c>
      <c r="I14" s="11">
        <f>SUM(G14:H14)</f>
        <v>3582</v>
      </c>
      <c r="J14" s="92">
        <f>I14/I44*100</f>
        <v>13.38015016248926</v>
      </c>
      <c r="K14" s="80"/>
      <c r="L14" s="118" t="s">
        <v>10</v>
      </c>
      <c r="M14" s="129">
        <f>E7</f>
        <v>2617</v>
      </c>
      <c r="N14" s="129">
        <f>E13</f>
        <v>379</v>
      </c>
      <c r="O14" s="130">
        <f>E19</f>
        <v>115</v>
      </c>
      <c r="P14" s="1">
        <f>E25</f>
        <v>0</v>
      </c>
      <c r="Q14" s="81"/>
      <c r="S14" s="128"/>
      <c r="T14" s="128"/>
      <c r="U14" s="128"/>
      <c r="V14" s="128"/>
      <c r="W14" s="128"/>
      <c r="X14" s="128"/>
      <c r="Y14" s="128"/>
      <c r="Z14" s="128"/>
      <c r="AA14" s="128"/>
      <c r="AB14" s="128"/>
      <c r="AC14" s="128"/>
    </row>
    <row r="15" spans="1:29" ht="15" customHeight="1" x14ac:dyDescent="0.25">
      <c r="A15" s="267"/>
      <c r="B15" s="9" t="s">
        <v>28</v>
      </c>
      <c r="C15" s="17">
        <f>C12/C13*100</f>
        <v>106.66666666666667</v>
      </c>
      <c r="D15" s="18">
        <f>D12/D13*11</f>
        <v>14.721556886227544</v>
      </c>
      <c r="E15" s="18">
        <f>E12/E13*100</f>
        <v>130.60686015831135</v>
      </c>
      <c r="F15" s="12"/>
      <c r="G15" s="22">
        <f>G12/G13*100</f>
        <v>58.666666666666664</v>
      </c>
      <c r="H15" s="18">
        <f>H12/H13*100</f>
        <v>107.8684429641965</v>
      </c>
      <c r="I15" s="18">
        <f>I12/I13*100</f>
        <v>102.40562546262029</v>
      </c>
      <c r="J15" s="92"/>
      <c r="K15" s="80"/>
      <c r="L15" s="118" t="s">
        <v>11</v>
      </c>
      <c r="M15" s="129">
        <f>E8</f>
        <v>3397</v>
      </c>
      <c r="N15" s="129">
        <f>E14</f>
        <v>409</v>
      </c>
      <c r="O15" s="130">
        <f>E20</f>
        <v>108</v>
      </c>
      <c r="P15" s="1">
        <f>E26</f>
        <v>0</v>
      </c>
      <c r="Q15" s="81"/>
      <c r="S15" s="128"/>
      <c r="T15" s="128"/>
      <c r="U15" s="128"/>
      <c r="V15" s="128"/>
      <c r="W15" s="128"/>
      <c r="X15" s="128"/>
      <c r="Y15" s="128"/>
      <c r="Z15" s="128"/>
      <c r="AA15" s="128"/>
      <c r="AB15" s="128"/>
      <c r="AC15" s="128"/>
    </row>
    <row r="16" spans="1:29" ht="15" customHeight="1" x14ac:dyDescent="0.25">
      <c r="A16" s="267"/>
      <c r="B16" s="9" t="s">
        <v>30</v>
      </c>
      <c r="C16" s="17">
        <f>C12/C14*100</f>
        <v>117.07317073170731</v>
      </c>
      <c r="D16" s="18">
        <f>D12/D14*100</f>
        <v>121.46739130434783</v>
      </c>
      <c r="E16" s="18">
        <f>E12/E14*100</f>
        <v>121.02689486552566</v>
      </c>
      <c r="F16" s="12"/>
      <c r="G16" s="22">
        <f>G12/G14*100</f>
        <v>32.958801498127336</v>
      </c>
      <c r="H16" s="18">
        <f>H12/H14*100</f>
        <v>85.006561679790025</v>
      </c>
      <c r="I16" s="18">
        <f>I12/I14*100</f>
        <v>77.247347850362928</v>
      </c>
      <c r="J16" s="92"/>
      <c r="K16" s="80"/>
      <c r="Q16" s="81"/>
      <c r="S16" s="128"/>
      <c r="T16" s="128"/>
      <c r="U16" s="128"/>
      <c r="V16" s="128"/>
      <c r="W16" s="128"/>
      <c r="X16" s="128"/>
      <c r="Y16" s="128"/>
      <c r="Z16" s="128"/>
      <c r="AA16" s="128"/>
      <c r="AB16" s="128"/>
      <c r="AC16" s="128"/>
    </row>
    <row r="17" spans="1:29" ht="15" customHeight="1" thickBot="1" x14ac:dyDescent="0.3">
      <c r="A17" s="267"/>
      <c r="B17" s="16" t="s">
        <v>7</v>
      </c>
      <c r="C17" s="61">
        <f>C12/E12*100</f>
        <v>9.6969696969696972</v>
      </c>
      <c r="D17" s="20">
        <f>D12/E12*100</f>
        <v>90.303030303030312</v>
      </c>
      <c r="E17" s="20">
        <f>SUM(C17:D17)</f>
        <v>100.00000000000001</v>
      </c>
      <c r="F17" s="21"/>
      <c r="G17" s="19">
        <f>G12/I12*100</f>
        <v>6.3606794362125045</v>
      </c>
      <c r="H17" s="20">
        <f>H12/I12*100</f>
        <v>93.639320563787493</v>
      </c>
      <c r="I17" s="20">
        <f>SUM(G17:H17)</f>
        <v>100</v>
      </c>
      <c r="J17" s="95"/>
      <c r="K17" s="80"/>
      <c r="Q17" s="81"/>
      <c r="S17" s="128"/>
      <c r="T17" s="128"/>
      <c r="U17" s="128"/>
      <c r="V17" s="128"/>
      <c r="W17" s="128"/>
      <c r="X17" s="128"/>
      <c r="Y17" s="128"/>
      <c r="Z17" s="128"/>
      <c r="AA17" s="128"/>
      <c r="AB17" s="128"/>
      <c r="AC17" s="128"/>
    </row>
    <row r="18" spans="1:29" ht="15" customHeight="1" thickBot="1" x14ac:dyDescent="0.3">
      <c r="A18" s="268" t="s">
        <v>13</v>
      </c>
      <c r="B18" s="38" t="s">
        <v>27</v>
      </c>
      <c r="C18" s="113">
        <v>32</v>
      </c>
      <c r="D18" s="39">
        <v>115</v>
      </c>
      <c r="E18" s="39">
        <f>SUM(C18:D18)</f>
        <v>147</v>
      </c>
      <c r="F18" s="40">
        <f>E18/E42*100</f>
        <v>4.2995027785902318</v>
      </c>
      <c r="G18" s="106">
        <v>122</v>
      </c>
      <c r="H18" s="39">
        <v>512</v>
      </c>
      <c r="I18" s="39">
        <f>SUM(G18:H18)</f>
        <v>634</v>
      </c>
      <c r="J18" s="91">
        <f>I18/I42*100</f>
        <v>4.4625888646441894</v>
      </c>
      <c r="K18" s="82"/>
      <c r="L18" s="83"/>
      <c r="M18" s="83"/>
      <c r="N18" s="83"/>
      <c r="O18" s="83"/>
      <c r="P18" s="83"/>
      <c r="Q18" s="84"/>
      <c r="S18" s="128"/>
      <c r="T18" s="128"/>
      <c r="U18" s="128"/>
      <c r="V18" s="128"/>
      <c r="W18" s="128"/>
      <c r="X18" s="128"/>
      <c r="Y18" s="128"/>
      <c r="Z18" s="128"/>
      <c r="AA18" s="128"/>
      <c r="AB18" s="128"/>
      <c r="AC18" s="128"/>
    </row>
    <row r="19" spans="1:29" ht="15" customHeight="1" x14ac:dyDescent="0.25">
      <c r="A19" s="269"/>
      <c r="B19" s="9" t="s">
        <v>9</v>
      </c>
      <c r="C19" s="112">
        <v>20</v>
      </c>
      <c r="D19" s="11">
        <v>95</v>
      </c>
      <c r="E19" s="11">
        <f>SUM(C19:D19)</f>
        <v>115</v>
      </c>
      <c r="F19" s="12">
        <f>E19/E43*100</f>
        <v>3.4607282575985554</v>
      </c>
      <c r="G19" s="110">
        <v>80</v>
      </c>
      <c r="H19" s="11">
        <v>473</v>
      </c>
      <c r="I19" s="11">
        <f>SUM(G19:H19)</f>
        <v>553</v>
      </c>
      <c r="J19" s="92">
        <f>I19/I43*100</f>
        <v>3.5211716014008276</v>
      </c>
      <c r="K19" s="80"/>
      <c r="Q19" s="81"/>
      <c r="S19" s="128"/>
      <c r="T19" s="128"/>
      <c r="U19" s="128"/>
      <c r="V19" s="128"/>
      <c r="W19" s="128"/>
      <c r="X19" s="128"/>
      <c r="Y19" s="128"/>
      <c r="Z19" s="128"/>
      <c r="AA19" s="128"/>
      <c r="AB19" s="128"/>
      <c r="AC19" s="128"/>
    </row>
    <row r="20" spans="1:29" ht="15" customHeight="1" x14ac:dyDescent="0.25">
      <c r="A20" s="269"/>
      <c r="B20" s="9" t="s">
        <v>11</v>
      </c>
      <c r="C20" s="112">
        <v>16</v>
      </c>
      <c r="D20" s="11">
        <v>92</v>
      </c>
      <c r="E20" s="11">
        <f>SUM(C20:D20)</f>
        <v>108</v>
      </c>
      <c r="F20" s="12">
        <f>E20/E44*100</f>
        <v>2.7279616064662791</v>
      </c>
      <c r="G20" s="110">
        <v>59</v>
      </c>
      <c r="H20" s="11">
        <v>548</v>
      </c>
      <c r="I20" s="11">
        <f>SUM(G20:H20)</f>
        <v>607</v>
      </c>
      <c r="J20" s="92">
        <f>I20/I44*100</f>
        <v>2.2673788801314854</v>
      </c>
      <c r="K20" s="80"/>
      <c r="Q20" s="81"/>
      <c r="S20" s="128"/>
      <c r="T20" s="128"/>
      <c r="U20" s="128"/>
      <c r="V20" s="128"/>
      <c r="W20" s="128"/>
      <c r="X20" s="128"/>
      <c r="Y20" s="128"/>
      <c r="Z20" s="128"/>
      <c r="AA20" s="128"/>
      <c r="AB20" s="128"/>
      <c r="AC20" s="128"/>
    </row>
    <row r="21" spans="1:29" ht="15" customHeight="1" x14ac:dyDescent="0.25">
      <c r="A21" s="269"/>
      <c r="B21" s="9" t="s">
        <v>28</v>
      </c>
      <c r="C21" s="17">
        <f>C18/C19*100</f>
        <v>160</v>
      </c>
      <c r="D21" s="18">
        <f>D18/D19*100</f>
        <v>121.05263157894737</v>
      </c>
      <c r="E21" s="18">
        <f>E18/E19*100</f>
        <v>127.82608695652173</v>
      </c>
      <c r="F21" s="12"/>
      <c r="G21" s="22">
        <f>G18/G19*100</f>
        <v>152.5</v>
      </c>
      <c r="H21" s="18">
        <f>H18/H19*100</f>
        <v>108.24524312896406</v>
      </c>
      <c r="I21" s="18">
        <f>I18/I19*100</f>
        <v>114.64737793851718</v>
      </c>
      <c r="J21" s="92"/>
      <c r="K21" s="80"/>
      <c r="Q21" s="81"/>
      <c r="S21" s="128"/>
      <c r="T21" s="128"/>
      <c r="U21" s="128"/>
      <c r="V21" s="128"/>
      <c r="W21" s="128"/>
      <c r="X21" s="128"/>
      <c r="Y21" s="128"/>
      <c r="Z21" s="128"/>
      <c r="AA21" s="128"/>
      <c r="AB21" s="128"/>
      <c r="AC21" s="128"/>
    </row>
    <row r="22" spans="1:29" ht="15" customHeight="1" x14ac:dyDescent="0.25">
      <c r="A22" s="269"/>
      <c r="B22" s="9" t="s">
        <v>30</v>
      </c>
      <c r="C22" s="17">
        <f>C18/C20*100</f>
        <v>200</v>
      </c>
      <c r="D22" s="18">
        <f>D18/D20*100</f>
        <v>125</v>
      </c>
      <c r="E22" s="18">
        <f>E18/E20*100</f>
        <v>136.11111111111111</v>
      </c>
      <c r="F22" s="12"/>
      <c r="G22" s="22">
        <f>G18/G20*100</f>
        <v>206.77966101694915</v>
      </c>
      <c r="H22" s="18">
        <f>H18/H20*100</f>
        <v>93.430656934306569</v>
      </c>
      <c r="I22" s="18">
        <f>I18/I20*100</f>
        <v>104.4481054365733</v>
      </c>
      <c r="J22" s="92"/>
      <c r="K22" s="80"/>
      <c r="Q22" s="81"/>
      <c r="S22" s="128"/>
      <c r="T22" s="128"/>
      <c r="U22" s="128"/>
      <c r="V22" s="128"/>
      <c r="W22" s="128"/>
      <c r="X22" s="128"/>
      <c r="Y22" s="128"/>
      <c r="Z22" s="128"/>
      <c r="AA22" s="128"/>
      <c r="AB22" s="128"/>
      <c r="AC22" s="128"/>
    </row>
    <row r="23" spans="1:29" ht="15" customHeight="1" thickBot="1" x14ac:dyDescent="0.3">
      <c r="A23" s="270"/>
      <c r="B23" s="23" t="s">
        <v>7</v>
      </c>
      <c r="C23" s="60">
        <f>C18/E18*100</f>
        <v>21.768707482993197</v>
      </c>
      <c r="D23" s="25">
        <f>D18/E18*100</f>
        <v>78.231292517006807</v>
      </c>
      <c r="E23" s="25">
        <f>SUM(C23:D23)</f>
        <v>100</v>
      </c>
      <c r="F23" s="26"/>
      <c r="G23" s="24">
        <f>G18/I18*100</f>
        <v>19.242902208201894</v>
      </c>
      <c r="H23" s="25">
        <f>H18/I18*100</f>
        <v>80.757097791798103</v>
      </c>
      <c r="I23" s="25">
        <f>SUM(G23:H23)</f>
        <v>100</v>
      </c>
      <c r="J23" s="93"/>
      <c r="K23" s="80"/>
      <c r="Q23" s="81"/>
      <c r="S23" s="128"/>
      <c r="T23" s="128"/>
      <c r="U23" s="128"/>
      <c r="V23" s="128"/>
      <c r="W23" s="128"/>
      <c r="X23" s="128"/>
      <c r="Y23" s="128"/>
      <c r="Z23" s="128"/>
      <c r="AA23" s="128"/>
      <c r="AB23" s="128"/>
      <c r="AC23" s="128"/>
    </row>
    <row r="24" spans="1:29" ht="15" customHeight="1" x14ac:dyDescent="0.25">
      <c r="A24" s="271" t="s">
        <v>14</v>
      </c>
      <c r="B24" s="38" t="s">
        <v>27</v>
      </c>
      <c r="C24" s="111">
        <v>0</v>
      </c>
      <c r="D24" s="42">
        <v>0</v>
      </c>
      <c r="E24" s="41">
        <f>SUM(C24:D24)</f>
        <v>0</v>
      </c>
      <c r="F24" s="43">
        <f>E24/E42*100</f>
        <v>0</v>
      </c>
      <c r="G24" s="109">
        <v>0</v>
      </c>
      <c r="H24" s="42">
        <v>0</v>
      </c>
      <c r="I24" s="42">
        <f>SUM(G24:H24)</f>
        <v>0</v>
      </c>
      <c r="J24" s="94">
        <f>I24/I42*100</f>
        <v>0</v>
      </c>
      <c r="K24" s="80"/>
      <c r="M24" s="118" t="s">
        <v>9</v>
      </c>
      <c r="N24" s="118" t="s">
        <v>10</v>
      </c>
      <c r="O24" s="118" t="s">
        <v>11</v>
      </c>
      <c r="Q24" s="81"/>
      <c r="S24" s="128"/>
      <c r="T24" s="128"/>
      <c r="U24" s="128"/>
      <c r="V24" s="128"/>
      <c r="W24" s="128"/>
      <c r="X24" s="128"/>
      <c r="Y24" s="128"/>
      <c r="Z24" s="128"/>
      <c r="AA24" s="128"/>
      <c r="AB24" s="128"/>
      <c r="AC24" s="128"/>
    </row>
    <row r="25" spans="1:29" ht="15" customHeight="1" x14ac:dyDescent="0.25">
      <c r="A25" s="271"/>
      <c r="B25" s="9" t="s">
        <v>9</v>
      </c>
      <c r="C25" s="112">
        <v>0</v>
      </c>
      <c r="D25" s="11">
        <v>0</v>
      </c>
      <c r="E25" s="10">
        <f>SUM(C25:D25)</f>
        <v>0</v>
      </c>
      <c r="F25" s="12">
        <f>E25/E43*100</f>
        <v>0</v>
      </c>
      <c r="G25" s="110">
        <v>0</v>
      </c>
      <c r="H25" s="11">
        <v>0</v>
      </c>
      <c r="I25" s="11">
        <f>SUM(G25:H25)</f>
        <v>0</v>
      </c>
      <c r="J25" s="92">
        <f>I25/I43*100</f>
        <v>0</v>
      </c>
      <c r="K25" s="80"/>
      <c r="L25" s="118" t="s">
        <v>14</v>
      </c>
      <c r="M25" s="118">
        <f>I24</f>
        <v>0</v>
      </c>
      <c r="N25" s="118">
        <f>I25</f>
        <v>0</v>
      </c>
      <c r="O25" s="118">
        <f>I26</f>
        <v>0</v>
      </c>
      <c r="Q25" s="81"/>
      <c r="S25" s="128"/>
      <c r="T25" s="128"/>
      <c r="U25" s="128"/>
      <c r="V25" s="128"/>
      <c r="W25" s="128"/>
      <c r="X25" s="128"/>
      <c r="Y25" s="128"/>
      <c r="Z25" s="128"/>
      <c r="AA25" s="128"/>
      <c r="AB25" s="128"/>
      <c r="AC25" s="128"/>
    </row>
    <row r="26" spans="1:29" ht="15" customHeight="1" x14ac:dyDescent="0.25">
      <c r="A26" s="271"/>
      <c r="B26" s="9" t="s">
        <v>11</v>
      </c>
      <c r="C26" s="112">
        <v>0</v>
      </c>
      <c r="D26" s="11">
        <v>0</v>
      </c>
      <c r="E26" s="10">
        <f>SUM(C26:D26)</f>
        <v>0</v>
      </c>
      <c r="F26" s="12">
        <f>E26/E44*100</f>
        <v>0</v>
      </c>
      <c r="G26" s="110">
        <v>0</v>
      </c>
      <c r="H26" s="11">
        <v>0</v>
      </c>
      <c r="I26" s="10">
        <f>SUM(G26:H26)</f>
        <v>0</v>
      </c>
      <c r="J26" s="92">
        <f>I26/I44*100</f>
        <v>0</v>
      </c>
      <c r="K26" s="80"/>
      <c r="L26" s="118" t="s">
        <v>13</v>
      </c>
      <c r="M26" s="130">
        <f>I18</f>
        <v>634</v>
      </c>
      <c r="N26" s="130">
        <f>I19</f>
        <v>553</v>
      </c>
      <c r="O26" s="130">
        <f>I20</f>
        <v>607</v>
      </c>
      <c r="Q26" s="81"/>
      <c r="S26" s="128"/>
      <c r="T26" s="128"/>
      <c r="U26" s="128"/>
      <c r="V26" s="128"/>
      <c r="W26" s="128"/>
      <c r="X26" s="128"/>
      <c r="Y26" s="128"/>
      <c r="Z26" s="128"/>
      <c r="AA26" s="128"/>
      <c r="AB26" s="128"/>
      <c r="AC26" s="128"/>
    </row>
    <row r="27" spans="1:29" ht="15" customHeight="1" x14ac:dyDescent="0.25">
      <c r="A27" s="271"/>
      <c r="B27" s="9" t="s">
        <v>28</v>
      </c>
      <c r="C27" s="17" t="e">
        <f>C24/C25*100</f>
        <v>#DIV/0!</v>
      </c>
      <c r="D27" s="18" t="e">
        <f>D24/D25*100</f>
        <v>#DIV/0!</v>
      </c>
      <c r="E27" s="18" t="e">
        <f>E24/E25*100</f>
        <v>#DIV/0!</v>
      </c>
      <c r="F27" s="12"/>
      <c r="G27" s="22" t="e">
        <f>G24/G25*100</f>
        <v>#DIV/0!</v>
      </c>
      <c r="H27" s="18" t="e">
        <f>H24/H25*100</f>
        <v>#DIV/0!</v>
      </c>
      <c r="I27" s="11" t="e">
        <f>I24/I25*100</f>
        <v>#DIV/0!</v>
      </c>
      <c r="J27" s="92"/>
      <c r="K27" s="80"/>
      <c r="L27" s="118" t="s">
        <v>12</v>
      </c>
      <c r="M27" s="130">
        <f>I12</f>
        <v>2767</v>
      </c>
      <c r="N27" s="130">
        <f>I13</f>
        <v>2702</v>
      </c>
      <c r="O27" s="130">
        <f>I14</f>
        <v>3582</v>
      </c>
      <c r="Q27" s="81"/>
      <c r="S27" s="128"/>
      <c r="T27" s="128"/>
      <c r="U27" s="128"/>
      <c r="V27" s="128"/>
      <c r="W27" s="128"/>
      <c r="X27" s="128"/>
      <c r="Y27" s="128"/>
      <c r="Z27" s="128"/>
      <c r="AA27" s="128"/>
      <c r="AB27" s="128"/>
      <c r="AC27" s="128"/>
    </row>
    <row r="28" spans="1:29" ht="15" customHeight="1" x14ac:dyDescent="0.25">
      <c r="A28" s="271"/>
      <c r="B28" s="9" t="s">
        <v>30</v>
      </c>
      <c r="C28" s="17" t="e">
        <f>C24/C26*100</f>
        <v>#DIV/0!</v>
      </c>
      <c r="D28" s="18" t="e">
        <f>D24/D26*100</f>
        <v>#DIV/0!</v>
      </c>
      <c r="E28" s="18" t="e">
        <f>E24/E26*100</f>
        <v>#DIV/0!</v>
      </c>
      <c r="F28" s="12"/>
      <c r="G28" s="22" t="e">
        <f>G24/G26*100</f>
        <v>#DIV/0!</v>
      </c>
      <c r="H28" s="18" t="e">
        <f>H24/H26*100</f>
        <v>#DIV/0!</v>
      </c>
      <c r="I28" s="18" t="e">
        <f>I24/I26*100</f>
        <v>#DIV/0!</v>
      </c>
      <c r="J28" s="92"/>
      <c r="K28" s="80"/>
      <c r="L28" s="118" t="s">
        <v>8</v>
      </c>
      <c r="M28" s="130">
        <f>I6</f>
        <v>8827</v>
      </c>
      <c r="N28" s="130">
        <f>I7</f>
        <v>9663</v>
      </c>
      <c r="O28" s="130">
        <f>I8</f>
        <v>11516</v>
      </c>
      <c r="Q28" s="81"/>
      <c r="S28" s="128"/>
      <c r="T28" s="128"/>
      <c r="U28" s="128"/>
      <c r="V28" s="128"/>
      <c r="W28" s="128"/>
      <c r="X28" s="128"/>
      <c r="Y28" s="128"/>
      <c r="Z28" s="128"/>
      <c r="AA28" s="128"/>
      <c r="AB28" s="128"/>
      <c r="AC28" s="128"/>
    </row>
    <row r="29" spans="1:29" ht="15" customHeight="1" thickBot="1" x14ac:dyDescent="0.3">
      <c r="A29" s="271"/>
      <c r="B29" s="16" t="s">
        <v>7</v>
      </c>
      <c r="C29" s="61" t="e">
        <f>C24/E24*100</f>
        <v>#DIV/0!</v>
      </c>
      <c r="D29" s="20" t="e">
        <f>D24/E24*100</f>
        <v>#DIV/0!</v>
      </c>
      <c r="E29" s="20" t="e">
        <f>SUM(C29:D29)</f>
        <v>#DIV/0!</v>
      </c>
      <c r="F29" s="21"/>
      <c r="G29" s="19" t="e">
        <f>G24/I24*100</f>
        <v>#DIV/0!</v>
      </c>
      <c r="H29" s="20" t="e">
        <f>H24/I24*100</f>
        <v>#DIV/0!</v>
      </c>
      <c r="I29" s="20" t="e">
        <f>SUM(G29:H29)</f>
        <v>#DIV/0!</v>
      </c>
      <c r="J29" s="95"/>
      <c r="K29" s="80"/>
      <c r="Q29" s="81"/>
      <c r="S29" s="128"/>
      <c r="T29" s="128"/>
      <c r="U29" s="128"/>
      <c r="V29" s="128"/>
      <c r="W29" s="128"/>
      <c r="X29" s="128"/>
      <c r="Y29" s="128"/>
      <c r="Z29" s="128"/>
      <c r="AA29" s="128"/>
      <c r="AB29" s="128"/>
      <c r="AC29" s="128"/>
    </row>
    <row r="30" spans="1:29" ht="15" customHeight="1" x14ac:dyDescent="0.25">
      <c r="A30" s="253" t="s">
        <v>15</v>
      </c>
      <c r="B30" s="44" t="s">
        <v>27</v>
      </c>
      <c r="C30" s="113">
        <f t="shared" ref="C30:J32" si="0">C6+C12+C18+C24</f>
        <v>564</v>
      </c>
      <c r="D30" s="39">
        <f t="shared" si="0"/>
        <v>2719</v>
      </c>
      <c r="E30" s="39">
        <f t="shared" si="0"/>
        <v>3283</v>
      </c>
      <c r="F30" s="40">
        <f t="shared" si="0"/>
        <v>96.022228721848506</v>
      </c>
      <c r="G30" s="106">
        <f t="shared" si="0"/>
        <v>1092</v>
      </c>
      <c r="H30" s="39">
        <f t="shared" si="0"/>
        <v>11136</v>
      </c>
      <c r="I30" s="39">
        <f t="shared" si="0"/>
        <v>12228</v>
      </c>
      <c r="J30" s="91">
        <f t="shared" si="0"/>
        <v>86.070247061307811</v>
      </c>
      <c r="K30" s="80"/>
      <c r="Q30" s="81"/>
      <c r="S30" s="128"/>
      <c r="T30" s="128"/>
      <c r="U30" s="128"/>
      <c r="V30" s="128"/>
      <c r="W30" s="128"/>
      <c r="X30" s="128"/>
      <c r="Y30" s="128"/>
      <c r="Z30" s="128"/>
      <c r="AA30" s="128"/>
      <c r="AB30" s="128"/>
      <c r="AC30" s="128"/>
    </row>
    <row r="31" spans="1:29" ht="15" customHeight="1" x14ac:dyDescent="0.25">
      <c r="A31" s="254"/>
      <c r="B31" s="233" t="s">
        <v>9</v>
      </c>
      <c r="C31" s="114">
        <f t="shared" si="0"/>
        <v>525</v>
      </c>
      <c r="D31" s="62">
        <f t="shared" si="0"/>
        <v>2586</v>
      </c>
      <c r="E31" s="62">
        <f t="shared" si="0"/>
        <v>3111</v>
      </c>
      <c r="F31" s="63">
        <f t="shared" si="0"/>
        <v>93.620222690340071</v>
      </c>
      <c r="G31" s="108">
        <f t="shared" si="0"/>
        <v>1312</v>
      </c>
      <c r="H31" s="62">
        <f t="shared" si="0"/>
        <v>11606</v>
      </c>
      <c r="I31" s="62">
        <f t="shared" si="0"/>
        <v>12918</v>
      </c>
      <c r="J31" s="96">
        <f t="shared" si="0"/>
        <v>82.254059216809935</v>
      </c>
      <c r="K31" s="88"/>
      <c r="L31" s="89"/>
      <c r="M31" s="89"/>
      <c r="N31" s="89"/>
      <c r="O31" s="89"/>
      <c r="P31" s="89"/>
      <c r="Q31" s="90"/>
      <c r="S31" s="128"/>
      <c r="T31" s="128"/>
      <c r="U31" s="128"/>
      <c r="V31" s="128"/>
      <c r="W31" s="128"/>
      <c r="X31" s="128"/>
      <c r="Y31" s="128"/>
      <c r="Z31" s="128"/>
      <c r="AA31" s="128"/>
      <c r="AB31" s="128"/>
      <c r="AC31" s="128"/>
    </row>
    <row r="32" spans="1:29" ht="15" customHeight="1" x14ac:dyDescent="0.25">
      <c r="A32" s="254"/>
      <c r="B32" s="233" t="s">
        <v>11</v>
      </c>
      <c r="C32" s="114">
        <f t="shared" si="0"/>
        <v>568</v>
      </c>
      <c r="D32" s="62">
        <f t="shared" si="0"/>
        <v>3346</v>
      </c>
      <c r="E32" s="62">
        <f t="shared" si="0"/>
        <v>3914</v>
      </c>
      <c r="F32" s="63">
        <f t="shared" si="0"/>
        <v>98.863349330639053</v>
      </c>
      <c r="G32" s="108">
        <f t="shared" si="0"/>
        <v>1698</v>
      </c>
      <c r="H32" s="62">
        <f t="shared" si="0"/>
        <v>14007</v>
      </c>
      <c r="I32" s="62">
        <f t="shared" si="0"/>
        <v>15705</v>
      </c>
      <c r="J32" s="96">
        <f t="shared" si="0"/>
        <v>58.664226214934068</v>
      </c>
      <c r="K32" s="88"/>
      <c r="L32" s="89"/>
      <c r="M32" s="89"/>
      <c r="N32" s="89"/>
      <c r="O32" s="89"/>
      <c r="P32" s="89"/>
      <c r="Q32" s="90"/>
      <c r="S32" s="128"/>
      <c r="T32" s="128"/>
      <c r="U32" s="128"/>
      <c r="V32" s="128"/>
      <c r="W32" s="128"/>
      <c r="X32" s="128"/>
      <c r="Y32" s="128"/>
      <c r="Z32" s="128"/>
      <c r="AA32" s="128"/>
      <c r="AB32" s="128"/>
      <c r="AC32" s="128"/>
    </row>
    <row r="33" spans="1:24" ht="15" customHeight="1" thickBot="1" x14ac:dyDescent="0.3">
      <c r="A33" s="254"/>
      <c r="B33" s="233" t="s">
        <v>28</v>
      </c>
      <c r="C33" s="64">
        <f>C30/C31*100</f>
        <v>107.42857142857143</v>
      </c>
      <c r="D33" s="65">
        <f>D30/D31*100</f>
        <v>105.1430781129157</v>
      </c>
      <c r="E33" s="65">
        <f>E30/E31*100</f>
        <v>105.52876888460302</v>
      </c>
      <c r="F33" s="63"/>
      <c r="G33" s="66">
        <f>G30/G31*100</f>
        <v>83.231707317073173</v>
      </c>
      <c r="H33" s="65">
        <f>H30/H31*100</f>
        <v>95.950370498018273</v>
      </c>
      <c r="I33" s="65">
        <f>I30/I31*100</f>
        <v>94.658615884811894</v>
      </c>
      <c r="J33" s="96"/>
      <c r="K33" s="85"/>
      <c r="L33" s="86"/>
      <c r="M33" s="86"/>
      <c r="N33" s="86"/>
      <c r="O33" s="86"/>
      <c r="P33" s="86"/>
      <c r="Q33" s="87"/>
      <c r="X33" s="244"/>
    </row>
    <row r="34" spans="1:24" ht="15" customHeight="1" x14ac:dyDescent="0.25">
      <c r="A34" s="254"/>
      <c r="B34" s="233" t="s">
        <v>30</v>
      </c>
      <c r="C34" s="64">
        <f>C30/C32*100</f>
        <v>99.295774647887328</v>
      </c>
      <c r="D34" s="65">
        <f>D30/D32*100</f>
        <v>81.261207411835017</v>
      </c>
      <c r="E34" s="65">
        <f>E30/E32*100</f>
        <v>83.878385283597339</v>
      </c>
      <c r="F34" s="63"/>
      <c r="G34" s="66">
        <f>G30/G32*100</f>
        <v>64.310954063604242</v>
      </c>
      <c r="H34" s="65">
        <f>H30/H32*100</f>
        <v>79.503105590062106</v>
      </c>
      <c r="I34" s="65">
        <f>I30/I32*100</f>
        <v>77.860553963705826</v>
      </c>
      <c r="J34" s="63"/>
      <c r="K34" s="246" t="s">
        <v>25</v>
      </c>
      <c r="L34" s="247"/>
      <c r="M34" s="247"/>
      <c r="N34" s="247"/>
      <c r="O34" s="247"/>
      <c r="P34" s="247"/>
      <c r="Q34" s="248"/>
    </row>
    <row r="35" spans="1:24" ht="15" customHeight="1" thickBot="1" x14ac:dyDescent="0.3">
      <c r="A35" s="255"/>
      <c r="B35" s="234" t="s">
        <v>7</v>
      </c>
      <c r="C35" s="71">
        <f>C30/E30*100</f>
        <v>17.179409077063664</v>
      </c>
      <c r="D35" s="72">
        <f>D30/E30*100</f>
        <v>82.820590922936347</v>
      </c>
      <c r="E35" s="72">
        <f>SUM(C35:D35)</f>
        <v>100.00000000000001</v>
      </c>
      <c r="F35" s="73"/>
      <c r="G35" s="74">
        <f>G30/I30*100</f>
        <v>8.9303238469087347</v>
      </c>
      <c r="H35" s="72">
        <f>H30/I30*100</f>
        <v>91.069676153091265</v>
      </c>
      <c r="I35" s="72">
        <f>SUM(G35:H35)</f>
        <v>100</v>
      </c>
      <c r="J35" s="73"/>
      <c r="K35" s="249"/>
      <c r="L35" s="250"/>
      <c r="M35" s="250"/>
      <c r="N35" s="250"/>
      <c r="O35" s="250"/>
      <c r="P35" s="250"/>
      <c r="Q35" s="251"/>
    </row>
    <row r="36" spans="1:24" ht="15" customHeight="1" x14ac:dyDescent="0.25">
      <c r="A36" s="256" t="s">
        <v>16</v>
      </c>
      <c r="B36" s="38" t="s">
        <v>27</v>
      </c>
      <c r="C36" s="113">
        <v>6</v>
      </c>
      <c r="D36" s="39">
        <v>130</v>
      </c>
      <c r="E36" s="39">
        <f>SUM(C36:D36)</f>
        <v>136</v>
      </c>
      <c r="F36" s="40">
        <f>E36/E42*100</f>
        <v>3.977771278151506</v>
      </c>
      <c r="G36" s="106">
        <v>546</v>
      </c>
      <c r="H36" s="39">
        <v>1433</v>
      </c>
      <c r="I36" s="39">
        <f>G36+H36</f>
        <v>1979</v>
      </c>
      <c r="J36" s="40">
        <f>I36/I42*100</f>
        <v>13.929752938692195</v>
      </c>
      <c r="K36" s="80"/>
      <c r="Q36" s="81"/>
    </row>
    <row r="37" spans="1:24" ht="15" customHeight="1" x14ac:dyDescent="0.25">
      <c r="A37" s="257"/>
      <c r="B37" s="9" t="s">
        <v>9</v>
      </c>
      <c r="C37" s="115">
        <v>10</v>
      </c>
      <c r="D37" s="32">
        <v>202</v>
      </c>
      <c r="E37" s="201">
        <f>SUM(C37:D37)</f>
        <v>212</v>
      </c>
      <c r="F37" s="33">
        <f>E37/E43*100</f>
        <v>6.3797773096599455</v>
      </c>
      <c r="G37" s="107">
        <v>501</v>
      </c>
      <c r="H37" s="32">
        <v>2286</v>
      </c>
      <c r="I37" s="32">
        <f>G37+H37</f>
        <v>2787</v>
      </c>
      <c r="J37" s="33">
        <f>I37/I43*100</f>
        <v>17.745940783190068</v>
      </c>
      <c r="K37" s="80"/>
      <c r="L37" s="118" t="s">
        <v>8</v>
      </c>
      <c r="M37" s="119">
        <f>J6</f>
        <v>62.131343703807985</v>
      </c>
      <c r="Q37" s="81"/>
    </row>
    <row r="38" spans="1:24" ht="15" customHeight="1" x14ac:dyDescent="0.25">
      <c r="A38" s="257"/>
      <c r="B38" s="9" t="s">
        <v>11</v>
      </c>
      <c r="C38" s="115">
        <v>1</v>
      </c>
      <c r="D38" s="32">
        <v>44</v>
      </c>
      <c r="E38" s="32">
        <f>SUM(C38:D38)</f>
        <v>45</v>
      </c>
      <c r="F38" s="33">
        <f>E38/E44*100</f>
        <v>1.1366506693609497</v>
      </c>
      <c r="G38" s="107">
        <v>5587</v>
      </c>
      <c r="H38" s="32">
        <v>5479</v>
      </c>
      <c r="I38" s="32">
        <f>G38+H38</f>
        <v>11066</v>
      </c>
      <c r="J38" s="33">
        <f>I38/I44*100</f>
        <v>41.335773785065925</v>
      </c>
      <c r="K38" s="80"/>
      <c r="L38" s="118" t="s">
        <v>12</v>
      </c>
      <c r="M38" s="119">
        <f>J12</f>
        <v>19.476314492855636</v>
      </c>
      <c r="Q38" s="81"/>
    </row>
    <row r="39" spans="1:24" ht="15" customHeight="1" x14ac:dyDescent="0.25">
      <c r="A39" s="257"/>
      <c r="B39" s="9" t="s">
        <v>28</v>
      </c>
      <c r="C39" s="34">
        <f>C36/C37*100</f>
        <v>60</v>
      </c>
      <c r="D39" s="35">
        <f>D36/D37*100</f>
        <v>64.356435643564353</v>
      </c>
      <c r="E39" s="35">
        <f>E36/E37*100</f>
        <v>64.15094339622641</v>
      </c>
      <c r="F39" s="33"/>
      <c r="G39" s="36">
        <f>G36/G37*100</f>
        <v>108.9820359281437</v>
      </c>
      <c r="H39" s="35">
        <f>H36/H37*100</f>
        <v>62.685914260717411</v>
      </c>
      <c r="I39" s="35">
        <f>I36/I37*100</f>
        <v>71.00825260136348</v>
      </c>
      <c r="J39" s="33"/>
      <c r="K39" s="80"/>
      <c r="L39" s="118" t="s">
        <v>13</v>
      </c>
      <c r="M39" s="119">
        <f>J18</f>
        <v>4.4625888646441894</v>
      </c>
      <c r="Q39" s="81"/>
    </row>
    <row r="40" spans="1:24" ht="15" customHeight="1" x14ac:dyDescent="0.25">
      <c r="A40" s="257"/>
      <c r="B40" s="9" t="s">
        <v>30</v>
      </c>
      <c r="C40" s="34">
        <f>C36/C38*100</f>
        <v>600</v>
      </c>
      <c r="D40" s="35">
        <f>D36/D38*100</f>
        <v>295.45454545454544</v>
      </c>
      <c r="E40" s="35">
        <f>E36/E38*100</f>
        <v>302.22222222222223</v>
      </c>
      <c r="F40" s="33"/>
      <c r="G40" s="36">
        <f>G36/G38*100</f>
        <v>9.7726865938786478</v>
      </c>
      <c r="H40" s="35">
        <f>H36/H38*100</f>
        <v>26.154407738638437</v>
      </c>
      <c r="I40" s="35">
        <f>I36/I38*100</f>
        <v>17.8836074462317</v>
      </c>
      <c r="J40" s="33"/>
      <c r="K40" s="80"/>
      <c r="L40" s="118" t="s">
        <v>14</v>
      </c>
      <c r="M40" s="119">
        <f>J24</f>
        <v>0</v>
      </c>
      <c r="Q40" s="81"/>
    </row>
    <row r="41" spans="1:24" ht="15" customHeight="1" thickBot="1" x14ac:dyDescent="0.3">
      <c r="A41" s="258"/>
      <c r="B41" s="235" t="s">
        <v>7</v>
      </c>
      <c r="C41" s="68">
        <f>C36/E36*100</f>
        <v>4.4117647058823533</v>
      </c>
      <c r="D41" s="69">
        <f>D36/E36*100</f>
        <v>95.588235294117652</v>
      </c>
      <c r="E41" s="69">
        <f>SUM(C41:D41)</f>
        <v>100</v>
      </c>
      <c r="F41" s="37"/>
      <c r="G41" s="70">
        <f>G36/I36*100</f>
        <v>27.589691763516928</v>
      </c>
      <c r="H41" s="69">
        <f>H36/I36*100</f>
        <v>72.410308236483061</v>
      </c>
      <c r="I41" s="69">
        <f>SUM(G41:H41)</f>
        <v>99.999999999999986</v>
      </c>
      <c r="J41" s="37"/>
      <c r="K41" s="80"/>
      <c r="L41" s="118" t="s">
        <v>26</v>
      </c>
      <c r="M41" s="119">
        <f>J36</f>
        <v>13.929752938692195</v>
      </c>
      <c r="Q41" s="81"/>
    </row>
    <row r="42" spans="1:24" ht="15" customHeight="1" x14ac:dyDescent="0.25">
      <c r="A42" s="262" t="s">
        <v>23</v>
      </c>
      <c r="B42" s="67" t="s">
        <v>27</v>
      </c>
      <c r="C42" s="116">
        <f t="shared" ref="C42:D44" si="1">C30+C36</f>
        <v>570</v>
      </c>
      <c r="D42" s="75">
        <f t="shared" si="1"/>
        <v>2849</v>
      </c>
      <c r="E42" s="75">
        <f>SUM(C42:D42)</f>
        <v>3419</v>
      </c>
      <c r="F42" s="76">
        <f>F6+F12+F18+F24+F36</f>
        <v>100.00000000000001</v>
      </c>
      <c r="G42" s="104">
        <f>G30+G36</f>
        <v>1638</v>
      </c>
      <c r="H42" s="75">
        <f t="shared" ref="G42:H44" si="2">H30+H36</f>
        <v>12569</v>
      </c>
      <c r="I42" s="75">
        <f>SUM(G42:H42)</f>
        <v>14207</v>
      </c>
      <c r="J42" s="76">
        <f>J6+J12+J18+J24+J36</f>
        <v>100</v>
      </c>
      <c r="K42" s="80"/>
      <c r="Q42" s="81"/>
    </row>
    <row r="43" spans="1:24" ht="15" customHeight="1" x14ac:dyDescent="0.25">
      <c r="A43" s="262"/>
      <c r="B43" s="45" t="s">
        <v>9</v>
      </c>
      <c r="C43" s="117">
        <f t="shared" si="1"/>
        <v>535</v>
      </c>
      <c r="D43" s="46">
        <f t="shared" si="1"/>
        <v>2788</v>
      </c>
      <c r="E43" s="46">
        <f>SUM(C43:D43)</f>
        <v>3323</v>
      </c>
      <c r="F43" s="47">
        <f>F31+F37</f>
        <v>100.00000000000001</v>
      </c>
      <c r="G43" s="105">
        <f t="shared" si="2"/>
        <v>1813</v>
      </c>
      <c r="H43" s="46">
        <f t="shared" si="2"/>
        <v>13892</v>
      </c>
      <c r="I43" s="46">
        <f>SUM(G43:H43)</f>
        <v>15705</v>
      </c>
      <c r="J43" s="47">
        <f>J7+J13+J19+J25+J37</f>
        <v>100</v>
      </c>
      <c r="K43" s="80"/>
      <c r="Q43" s="81"/>
    </row>
    <row r="44" spans="1:24" ht="15" customHeight="1" x14ac:dyDescent="0.25">
      <c r="A44" s="262"/>
      <c r="B44" s="45" t="s">
        <v>11</v>
      </c>
      <c r="C44" s="117">
        <f t="shared" si="1"/>
        <v>569</v>
      </c>
      <c r="D44" s="46">
        <f t="shared" si="1"/>
        <v>3390</v>
      </c>
      <c r="E44" s="46">
        <f>SUM(C44:D44)</f>
        <v>3959</v>
      </c>
      <c r="F44" s="47">
        <f>F32+F38</f>
        <v>100</v>
      </c>
      <c r="G44" s="105">
        <f t="shared" si="2"/>
        <v>7285</v>
      </c>
      <c r="H44" s="46">
        <f t="shared" si="2"/>
        <v>19486</v>
      </c>
      <c r="I44" s="245">
        <f>SUM(G44:H44)</f>
        <v>26771</v>
      </c>
      <c r="J44" s="47">
        <f>J32+J38</f>
        <v>100</v>
      </c>
      <c r="K44" s="80"/>
      <c r="Q44" s="81"/>
    </row>
    <row r="45" spans="1:24" ht="15" customHeight="1" x14ac:dyDescent="0.25">
      <c r="A45" s="262"/>
      <c r="B45" s="45" t="s">
        <v>28</v>
      </c>
      <c r="C45" s="48">
        <f>C42/C43*100</f>
        <v>106.54205607476635</v>
      </c>
      <c r="D45" s="49">
        <f>D42/D43*100</f>
        <v>102.18794835007175</v>
      </c>
      <c r="E45" s="49">
        <f>E42/E43*100</f>
        <v>102.88895576286488</v>
      </c>
      <c r="F45" s="47"/>
      <c r="G45" s="50">
        <f>G42/G43*100</f>
        <v>90.34749034749035</v>
      </c>
      <c r="H45" s="49">
        <f>H42/H43*100</f>
        <v>90.476533256550525</v>
      </c>
      <c r="I45" s="49">
        <f>I42/I43*100</f>
        <v>90.461636421521803</v>
      </c>
      <c r="J45" s="47"/>
      <c r="K45" s="80"/>
      <c r="Q45" s="81"/>
    </row>
    <row r="46" spans="1:24" ht="15" customHeight="1" x14ac:dyDescent="0.25">
      <c r="A46" s="262"/>
      <c r="B46" s="45" t="s">
        <v>30</v>
      </c>
      <c r="C46" s="48">
        <f>C42/C44*100</f>
        <v>100.17574692442884</v>
      </c>
      <c r="D46" s="49">
        <f>D42/D44*100</f>
        <v>84.041297935103245</v>
      </c>
      <c r="E46" s="49">
        <f>E42/E44*100</f>
        <v>86.360191967668598</v>
      </c>
      <c r="F46" s="47"/>
      <c r="G46" s="50">
        <f>G42/G44*100</f>
        <v>22.484557309540151</v>
      </c>
      <c r="H46" s="49">
        <f>H42/H44*100</f>
        <v>64.502719901467714</v>
      </c>
      <c r="I46" s="49">
        <f>I42/I44*100</f>
        <v>53.068619028052744</v>
      </c>
      <c r="J46" s="47"/>
      <c r="K46" s="80"/>
      <c r="Q46" s="81"/>
    </row>
    <row r="47" spans="1:24" ht="15" customHeight="1" thickBot="1" x14ac:dyDescent="0.3">
      <c r="A47" s="263"/>
      <c r="B47" s="51" t="s">
        <v>7</v>
      </c>
      <c r="C47" s="52">
        <f>C42/E42*100</f>
        <v>16.671541386370283</v>
      </c>
      <c r="D47" s="53">
        <f>D42/E42*100</f>
        <v>83.328458613629721</v>
      </c>
      <c r="E47" s="53">
        <f>SUM(C47:D47)</f>
        <v>100</v>
      </c>
      <c r="F47" s="54"/>
      <c r="G47" s="55">
        <f>G42/I42*100</f>
        <v>11.529527697613853</v>
      </c>
      <c r="H47" s="53">
        <f>H42/I42*100</f>
        <v>88.470472302386156</v>
      </c>
      <c r="I47" s="53">
        <f>SUM(G47:H47)</f>
        <v>100.00000000000001</v>
      </c>
      <c r="J47" s="54"/>
      <c r="K47" s="82"/>
      <c r="L47" s="83"/>
      <c r="M47" s="83"/>
      <c r="N47" s="83"/>
      <c r="O47" s="83"/>
      <c r="P47" s="83"/>
      <c r="Q47" s="84"/>
    </row>
    <row r="48" spans="1:24" ht="15" customHeight="1" x14ac:dyDescent="0.25">
      <c r="A48" s="120"/>
      <c r="B48" s="121"/>
      <c r="C48" s="121"/>
      <c r="D48" s="121"/>
      <c r="E48" s="121"/>
      <c r="F48" s="121"/>
      <c r="G48" s="121"/>
      <c r="H48" s="121"/>
    </row>
    <row r="49" spans="1:17" ht="15" customHeight="1" x14ac:dyDescent="0.25">
      <c r="A49" s="122"/>
      <c r="B49" s="123"/>
      <c r="C49" s="123"/>
      <c r="D49" s="123"/>
      <c r="E49" s="123"/>
      <c r="F49" s="123"/>
      <c r="G49" s="123"/>
      <c r="H49" s="123"/>
      <c r="I49" s="123"/>
      <c r="J49" s="123"/>
      <c r="K49" s="123"/>
      <c r="L49" s="123"/>
      <c r="M49" s="123"/>
      <c r="N49" s="123"/>
      <c r="O49" s="123"/>
      <c r="P49" s="123"/>
      <c r="Q49" s="123"/>
    </row>
    <row r="50" spans="1:17" ht="15" customHeight="1" x14ac:dyDescent="0.25">
      <c r="A50" s="122"/>
      <c r="B50" s="123"/>
      <c r="C50" s="123"/>
      <c r="D50" s="123"/>
      <c r="E50" s="123"/>
      <c r="F50" s="123"/>
      <c r="G50" s="123"/>
      <c r="H50" s="123"/>
      <c r="I50" s="123"/>
      <c r="J50" s="123"/>
      <c r="K50" s="123"/>
      <c r="L50" s="123"/>
      <c r="M50" s="123"/>
      <c r="N50" s="123"/>
      <c r="O50" s="123"/>
      <c r="P50" s="123"/>
      <c r="Q50" s="123"/>
    </row>
    <row r="51" spans="1:17" ht="15" customHeight="1" x14ac:dyDescent="0.25">
      <c r="A51" s="122"/>
      <c r="B51" s="123"/>
      <c r="C51" s="123"/>
      <c r="D51" s="123"/>
      <c r="E51" s="123"/>
      <c r="F51" s="123"/>
      <c r="G51" s="123"/>
      <c r="H51" s="123"/>
      <c r="I51" s="123"/>
      <c r="J51" s="123"/>
      <c r="K51" s="123"/>
      <c r="L51" s="123"/>
      <c r="M51" s="123"/>
      <c r="N51" s="123"/>
      <c r="O51" s="123"/>
      <c r="P51" s="123"/>
      <c r="Q51" s="123"/>
    </row>
    <row r="52" spans="1:17" ht="15" customHeight="1" x14ac:dyDescent="0.25">
      <c r="A52" s="122"/>
      <c r="B52" s="123"/>
      <c r="C52" s="123"/>
      <c r="D52" s="123"/>
      <c r="E52" s="123"/>
      <c r="F52" s="123"/>
      <c r="G52" s="123"/>
      <c r="H52" s="123"/>
      <c r="I52" s="123"/>
      <c r="J52" s="123"/>
      <c r="K52" s="123"/>
      <c r="L52" s="123"/>
      <c r="M52" s="123"/>
      <c r="N52" s="123"/>
      <c r="O52" s="123"/>
      <c r="P52" s="123"/>
      <c r="Q52" s="123"/>
    </row>
    <row r="53" spans="1:17" ht="15" customHeight="1" x14ac:dyDescent="0.25">
      <c r="A53" s="122"/>
      <c r="B53" s="123"/>
      <c r="C53" s="123"/>
      <c r="D53" s="123"/>
      <c r="E53" s="123"/>
      <c r="F53" s="123"/>
      <c r="G53" s="123"/>
      <c r="H53" s="123"/>
      <c r="I53" s="123"/>
      <c r="J53" s="123"/>
      <c r="K53" s="123"/>
      <c r="L53" s="123"/>
      <c r="M53" s="123"/>
      <c r="N53" s="123"/>
      <c r="O53" s="123"/>
      <c r="P53" s="123"/>
      <c r="Q53" s="123"/>
    </row>
    <row r="54" spans="1:17" ht="15" customHeight="1" x14ac:dyDescent="0.25">
      <c r="A54" s="122"/>
      <c r="B54" s="123"/>
      <c r="C54" s="123"/>
      <c r="D54" s="123"/>
      <c r="E54" s="123"/>
      <c r="F54" s="123"/>
      <c r="G54" s="123"/>
      <c r="H54" s="123"/>
      <c r="I54" s="123"/>
      <c r="J54" s="123"/>
      <c r="K54" s="123"/>
      <c r="L54" s="123"/>
      <c r="M54" s="123"/>
      <c r="N54" s="123"/>
      <c r="O54" s="123"/>
      <c r="P54" s="123"/>
      <c r="Q54" s="123"/>
    </row>
    <row r="55" spans="1:17" ht="15" customHeight="1" x14ac:dyDescent="0.25">
      <c r="A55" s="122"/>
      <c r="B55" s="123"/>
      <c r="C55" s="123"/>
      <c r="D55" s="123"/>
      <c r="E55" s="123"/>
      <c r="F55" s="123"/>
      <c r="G55" s="123"/>
      <c r="H55" s="123"/>
      <c r="I55" s="123"/>
      <c r="J55" s="123"/>
      <c r="K55" s="123"/>
      <c r="L55" s="123"/>
      <c r="M55" s="123"/>
      <c r="N55" s="123"/>
      <c r="O55" s="123"/>
      <c r="P55" s="123"/>
      <c r="Q55" s="123"/>
    </row>
    <row r="56" spans="1:17" ht="15" customHeight="1" x14ac:dyDescent="0.25">
      <c r="A56" s="122"/>
      <c r="B56" s="123"/>
      <c r="C56" s="123"/>
      <c r="D56" s="123"/>
      <c r="E56" s="123"/>
      <c r="F56" s="123"/>
      <c r="G56" s="123"/>
      <c r="H56" s="123"/>
      <c r="I56" s="123"/>
      <c r="J56" s="123"/>
      <c r="K56" s="123"/>
      <c r="L56" s="123"/>
      <c r="M56" s="123"/>
      <c r="N56" s="123"/>
      <c r="O56" s="123"/>
      <c r="P56" s="123"/>
      <c r="Q56" s="123"/>
    </row>
    <row r="57" spans="1:17" ht="15" customHeight="1" x14ac:dyDescent="0.25">
      <c r="A57" s="122"/>
      <c r="B57" s="123"/>
      <c r="C57" s="123"/>
      <c r="D57" s="123"/>
      <c r="E57" s="123"/>
      <c r="F57" s="123"/>
      <c r="G57" s="123"/>
      <c r="H57" s="123"/>
      <c r="I57" s="123"/>
      <c r="J57" s="123"/>
      <c r="K57" s="123"/>
      <c r="L57" s="123"/>
      <c r="M57" s="123"/>
      <c r="N57" s="123"/>
      <c r="O57" s="123"/>
      <c r="P57" s="123"/>
      <c r="Q57" s="123"/>
    </row>
    <row r="58" spans="1:17" ht="15" customHeight="1" x14ac:dyDescent="0.25">
      <c r="A58" s="122"/>
      <c r="B58" s="123"/>
      <c r="C58" s="123"/>
      <c r="D58" s="123"/>
      <c r="E58" s="123"/>
      <c r="F58" s="123"/>
      <c r="G58" s="123"/>
      <c r="H58" s="123"/>
      <c r="I58" s="123"/>
      <c r="J58" s="123"/>
      <c r="K58" s="123"/>
      <c r="L58" s="123"/>
      <c r="M58" s="123"/>
      <c r="N58" s="123"/>
      <c r="O58" s="123"/>
      <c r="P58" s="123"/>
      <c r="Q58" s="123"/>
    </row>
    <row r="59" spans="1:17" ht="15" customHeight="1" x14ac:dyDescent="0.25">
      <c r="A59" s="122"/>
      <c r="B59" s="123"/>
      <c r="C59" s="123"/>
      <c r="D59" s="123"/>
      <c r="E59" s="123"/>
      <c r="F59" s="123"/>
      <c r="G59" s="123"/>
      <c r="H59" s="123"/>
      <c r="I59" s="123"/>
      <c r="J59" s="123"/>
      <c r="K59" s="123"/>
      <c r="L59" s="123"/>
      <c r="M59" s="123"/>
      <c r="N59" s="123"/>
      <c r="O59" s="123"/>
      <c r="P59" s="123"/>
      <c r="Q59" s="123"/>
    </row>
    <row r="60" spans="1:17" ht="15" customHeight="1" x14ac:dyDescent="0.25">
      <c r="A60" s="122"/>
      <c r="B60" s="123"/>
      <c r="C60" s="123"/>
      <c r="D60" s="123"/>
      <c r="E60" s="123"/>
      <c r="F60" s="123"/>
      <c r="G60" s="123"/>
      <c r="H60" s="123"/>
      <c r="I60" s="123"/>
      <c r="J60" s="123"/>
      <c r="K60" s="123"/>
      <c r="L60" s="123"/>
      <c r="M60" s="123"/>
      <c r="N60" s="123"/>
      <c r="O60" s="123"/>
      <c r="P60" s="123"/>
      <c r="Q60" s="123"/>
    </row>
    <row r="61" spans="1:17" ht="15" customHeight="1" x14ac:dyDescent="0.25">
      <c r="A61" s="122"/>
      <c r="B61" s="123"/>
      <c r="C61" s="123"/>
      <c r="D61" s="123"/>
      <c r="E61" s="123"/>
      <c r="F61" s="123"/>
      <c r="G61" s="123"/>
      <c r="H61" s="123"/>
      <c r="I61" s="123"/>
      <c r="J61" s="123"/>
      <c r="K61" s="123"/>
      <c r="L61" s="123"/>
      <c r="M61" s="123"/>
      <c r="N61" s="123"/>
      <c r="O61" s="123"/>
      <c r="P61" s="123"/>
      <c r="Q61" s="123"/>
    </row>
    <row r="62" spans="1:17" ht="15" customHeight="1" x14ac:dyDescent="0.25">
      <c r="A62" s="122"/>
      <c r="B62" s="123"/>
      <c r="C62" s="123"/>
      <c r="D62" s="123"/>
      <c r="E62" s="123"/>
      <c r="F62" s="123"/>
      <c r="G62" s="123"/>
      <c r="H62" s="123"/>
      <c r="I62" s="123"/>
      <c r="J62" s="123"/>
      <c r="K62" s="123"/>
      <c r="L62" s="123"/>
      <c r="M62" s="123"/>
      <c r="N62" s="123"/>
      <c r="O62" s="123"/>
      <c r="P62" s="123"/>
      <c r="Q62" s="123"/>
    </row>
    <row r="63" spans="1:17" ht="15" customHeight="1" x14ac:dyDescent="0.25">
      <c r="A63" s="122"/>
      <c r="B63" s="123"/>
      <c r="C63" s="123"/>
      <c r="D63" s="123"/>
      <c r="E63" s="123"/>
      <c r="F63" s="123"/>
      <c r="G63" s="123"/>
      <c r="H63" s="123"/>
      <c r="I63" s="123"/>
      <c r="J63" s="123"/>
      <c r="K63" s="123"/>
      <c r="L63" s="123"/>
      <c r="M63" s="123"/>
      <c r="N63" s="123"/>
      <c r="O63" s="123"/>
      <c r="P63" s="123"/>
      <c r="Q63" s="123"/>
    </row>
    <row r="64" spans="1:17" ht="15" customHeight="1" x14ac:dyDescent="0.25">
      <c r="A64" s="122"/>
      <c r="B64" s="123"/>
      <c r="C64" s="123"/>
      <c r="D64" s="123"/>
      <c r="E64" s="123"/>
      <c r="F64" s="123"/>
      <c r="G64" s="123"/>
      <c r="H64" s="123"/>
      <c r="I64" s="123"/>
      <c r="J64" s="123"/>
      <c r="K64" s="123"/>
      <c r="L64" s="123"/>
      <c r="M64" s="123"/>
      <c r="N64" s="123"/>
      <c r="O64" s="123"/>
      <c r="P64" s="123"/>
      <c r="Q64" s="123"/>
    </row>
    <row r="65" spans="1:17" ht="15" customHeight="1" x14ac:dyDescent="0.25">
      <c r="A65" s="122"/>
      <c r="B65" s="123"/>
      <c r="C65" s="123"/>
      <c r="D65" s="123"/>
      <c r="E65" s="123"/>
      <c r="F65" s="123"/>
      <c r="G65" s="123"/>
      <c r="H65" s="123"/>
      <c r="I65" s="123"/>
      <c r="J65" s="123"/>
      <c r="K65" s="123"/>
      <c r="L65" s="123"/>
      <c r="M65" s="123"/>
      <c r="N65" s="123"/>
      <c r="O65" s="123"/>
      <c r="P65" s="123"/>
      <c r="Q65" s="123"/>
    </row>
    <row r="66" spans="1:17" ht="15" customHeight="1" x14ac:dyDescent="0.25">
      <c r="A66" s="122"/>
      <c r="B66" s="123"/>
      <c r="C66" s="123"/>
      <c r="D66" s="123"/>
      <c r="E66" s="123"/>
      <c r="F66" s="123"/>
      <c r="G66" s="123"/>
      <c r="H66" s="123"/>
      <c r="I66" s="123"/>
      <c r="J66" s="123"/>
      <c r="K66" s="123"/>
      <c r="L66" s="123"/>
      <c r="M66" s="123"/>
      <c r="N66" s="123"/>
      <c r="O66" s="123"/>
      <c r="P66" s="123"/>
      <c r="Q66" s="123"/>
    </row>
    <row r="67" spans="1:17" ht="15" customHeight="1" x14ac:dyDescent="0.25">
      <c r="A67" s="122"/>
      <c r="B67" s="123"/>
      <c r="C67" s="123"/>
      <c r="D67" s="123"/>
      <c r="E67" s="123"/>
      <c r="F67" s="123"/>
      <c r="G67" s="123"/>
      <c r="H67" s="123"/>
      <c r="I67" s="123"/>
      <c r="J67" s="123"/>
      <c r="K67" s="123"/>
      <c r="L67" s="123"/>
      <c r="M67" s="123"/>
      <c r="N67" s="123"/>
      <c r="O67" s="123"/>
      <c r="P67" s="123"/>
      <c r="Q67" s="123"/>
    </row>
    <row r="68" spans="1:17" ht="15" customHeight="1" x14ac:dyDescent="0.25">
      <c r="A68" s="122"/>
      <c r="B68" s="123"/>
      <c r="C68" s="123"/>
      <c r="D68" s="123"/>
      <c r="E68" s="123"/>
      <c r="F68" s="123"/>
      <c r="G68" s="123"/>
      <c r="H68" s="123"/>
      <c r="I68" s="123"/>
      <c r="J68" s="123"/>
      <c r="K68" s="123"/>
      <c r="L68" s="123"/>
      <c r="M68" s="123"/>
      <c r="N68" s="123"/>
      <c r="O68" s="123"/>
      <c r="P68" s="123"/>
      <c r="Q68" s="123"/>
    </row>
    <row r="69" spans="1:17" ht="15" customHeight="1" x14ac:dyDescent="0.25">
      <c r="A69" s="122"/>
      <c r="B69" s="123"/>
      <c r="C69" s="123"/>
      <c r="D69" s="123"/>
      <c r="E69" s="123"/>
      <c r="F69" s="123"/>
      <c r="G69" s="123"/>
      <c r="H69" s="123"/>
      <c r="I69" s="123"/>
      <c r="J69" s="123"/>
      <c r="K69" s="123"/>
      <c r="L69" s="123"/>
      <c r="M69" s="123"/>
      <c r="N69" s="123"/>
      <c r="O69" s="123"/>
      <c r="P69" s="123"/>
      <c r="Q69" s="123"/>
    </row>
    <row r="70" spans="1:17" ht="15" customHeight="1" x14ac:dyDescent="0.25">
      <c r="A70" s="122"/>
      <c r="B70" s="123"/>
      <c r="C70" s="123"/>
      <c r="D70" s="123"/>
      <c r="E70" s="123"/>
      <c r="F70" s="123"/>
      <c r="G70" s="123"/>
      <c r="H70" s="123"/>
      <c r="I70" s="123"/>
      <c r="J70" s="123"/>
      <c r="K70" s="123"/>
      <c r="L70" s="123"/>
      <c r="M70" s="123"/>
      <c r="N70" s="123"/>
      <c r="O70" s="123"/>
      <c r="P70" s="123"/>
      <c r="Q70" s="123"/>
    </row>
    <row r="71" spans="1:17" ht="15" customHeight="1" x14ac:dyDescent="0.25">
      <c r="A71" s="122"/>
      <c r="B71" s="123"/>
      <c r="C71" s="123"/>
      <c r="D71" s="123"/>
      <c r="E71" s="123"/>
      <c r="F71" s="123"/>
      <c r="G71" s="123"/>
      <c r="H71" s="123"/>
      <c r="I71" s="123"/>
      <c r="J71" s="123"/>
      <c r="K71" s="123"/>
      <c r="L71" s="123"/>
      <c r="M71" s="123"/>
      <c r="N71" s="123"/>
      <c r="O71" s="123"/>
      <c r="P71" s="123"/>
      <c r="Q71" s="123"/>
    </row>
    <row r="72" spans="1:17" ht="15" customHeight="1" x14ac:dyDescent="0.25">
      <c r="A72" s="122"/>
      <c r="B72" s="123"/>
      <c r="C72" s="123"/>
      <c r="D72" s="123"/>
      <c r="E72" s="123"/>
      <c r="F72" s="123"/>
      <c r="G72" s="123"/>
      <c r="H72" s="123"/>
      <c r="I72" s="123"/>
      <c r="J72" s="123"/>
      <c r="K72" s="123"/>
      <c r="L72" s="123"/>
      <c r="M72" s="123"/>
      <c r="N72" s="123"/>
      <c r="O72" s="123"/>
      <c r="P72" s="123"/>
      <c r="Q72" s="123"/>
    </row>
  </sheetData>
  <mergeCells count="10">
    <mergeCell ref="A42:A47"/>
    <mergeCell ref="A6:A11"/>
    <mergeCell ref="A12:A17"/>
    <mergeCell ref="A18:A23"/>
    <mergeCell ref="A24:A29"/>
    <mergeCell ref="K34:Q35"/>
    <mergeCell ref="A1:Q3"/>
    <mergeCell ref="A30:A35"/>
    <mergeCell ref="A36:A41"/>
    <mergeCell ref="K4:Q4"/>
  </mergeCells>
  <phoneticPr fontId="44" type="noConversion"/>
  <printOptions horizontalCentered="1"/>
  <pageMargins left="0.15748031496062992" right="0.15748031496062992" top="0.10572916666666667" bottom="0.15748031496062992" header="0" footer="0"/>
  <pageSetup paperSize="9" scale="87" fitToHeight="0" orientation="landscape" horizontalDpi="1200" verticalDpi="1200" r:id="rId1"/>
  <headerFooter differentFirst="1">
    <oddFooter>Page &amp;P of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482485-A869-498A-BBCC-BFBE6363217E}">
  <dimension ref="A1:AR97"/>
  <sheetViews>
    <sheetView topLeftCell="A5" zoomScale="90" zoomScaleNormal="90" zoomScaleSheetLayoutView="80" zoomScalePageLayoutView="60" workbookViewId="0">
      <selection activeCell="U23" sqref="U23"/>
    </sheetView>
  </sheetViews>
  <sheetFormatPr defaultRowHeight="15" x14ac:dyDescent="0.25"/>
  <cols>
    <col min="1" max="1" width="25.42578125" customWidth="1"/>
  </cols>
  <sheetData>
    <row r="1" spans="1:44" ht="9.9499999999999993" customHeight="1" x14ac:dyDescent="0.25">
      <c r="A1" s="272" t="s">
        <v>109</v>
      </c>
      <c r="B1" s="272"/>
      <c r="C1" s="272"/>
      <c r="D1" s="272"/>
      <c r="E1" s="272"/>
      <c r="F1" s="272"/>
      <c r="G1" s="272"/>
      <c r="H1" s="272"/>
      <c r="I1" s="272"/>
      <c r="J1" s="272"/>
      <c r="K1" s="272"/>
      <c r="L1" s="272"/>
      <c r="M1" s="272"/>
      <c r="N1" s="272"/>
      <c r="O1" s="272"/>
      <c r="P1" s="272"/>
      <c r="Q1" s="147"/>
      <c r="R1" s="147"/>
      <c r="S1" s="147"/>
      <c r="T1" s="147"/>
      <c r="U1" s="147"/>
      <c r="V1" s="147"/>
      <c r="W1" s="147"/>
      <c r="X1" s="147"/>
      <c r="Y1" s="147"/>
      <c r="Z1" s="147"/>
      <c r="AA1" s="147"/>
      <c r="AB1" s="147"/>
      <c r="AC1" s="147"/>
      <c r="AD1" s="147"/>
      <c r="AE1" s="147"/>
      <c r="AF1" s="147"/>
      <c r="AG1" s="147"/>
      <c r="AH1" s="147"/>
      <c r="AI1" s="147"/>
      <c r="AJ1" s="147"/>
      <c r="AK1" s="147"/>
      <c r="AL1" s="147"/>
      <c r="AM1" s="147"/>
      <c r="AN1" s="147"/>
      <c r="AO1" s="147"/>
      <c r="AP1" s="147"/>
      <c r="AQ1" s="147"/>
      <c r="AR1" s="147"/>
    </row>
    <row r="2" spans="1:44" ht="9.9499999999999993" customHeight="1" x14ac:dyDescent="0.25">
      <c r="A2" s="272"/>
      <c r="B2" s="272"/>
      <c r="C2" s="272"/>
      <c r="D2" s="272"/>
      <c r="E2" s="272"/>
      <c r="F2" s="272"/>
      <c r="G2" s="272"/>
      <c r="H2" s="272"/>
      <c r="I2" s="272"/>
      <c r="J2" s="272"/>
      <c r="K2" s="272"/>
      <c r="L2" s="272"/>
      <c r="M2" s="272"/>
      <c r="N2" s="272"/>
      <c r="O2" s="272"/>
      <c r="P2" s="272"/>
      <c r="Q2" s="147"/>
      <c r="R2" s="147"/>
      <c r="S2" s="147"/>
      <c r="T2" s="147"/>
      <c r="U2" s="147"/>
      <c r="V2" s="147"/>
      <c r="W2" s="147"/>
      <c r="X2" s="147"/>
      <c r="Y2" s="147"/>
      <c r="Z2" s="147"/>
      <c r="AA2" s="147"/>
      <c r="AB2" s="147"/>
      <c r="AC2" s="147"/>
      <c r="AD2" s="147"/>
      <c r="AE2" s="147"/>
      <c r="AF2" s="147"/>
      <c r="AG2" s="147"/>
      <c r="AH2" s="147"/>
      <c r="AI2" s="147"/>
      <c r="AJ2" s="147"/>
      <c r="AK2" s="147"/>
      <c r="AL2" s="147"/>
      <c r="AM2" s="147"/>
      <c r="AN2" s="147"/>
      <c r="AO2" s="147"/>
      <c r="AP2" s="147"/>
      <c r="AQ2" s="147"/>
      <c r="AR2" s="147"/>
    </row>
    <row r="3" spans="1:44" ht="9.9499999999999993" customHeight="1" thickBot="1" x14ac:dyDescent="0.3">
      <c r="A3" s="273"/>
      <c r="B3" s="273"/>
      <c r="C3" s="273"/>
      <c r="D3" s="273"/>
      <c r="E3" s="273"/>
      <c r="F3" s="273"/>
      <c r="G3" s="273"/>
      <c r="H3" s="273"/>
      <c r="I3" s="273"/>
      <c r="J3" s="273"/>
      <c r="K3" s="273"/>
      <c r="L3" s="273"/>
      <c r="M3" s="273"/>
      <c r="N3" s="273"/>
      <c r="O3" s="273"/>
      <c r="P3" s="273"/>
      <c r="Q3" s="147"/>
      <c r="R3" s="147"/>
      <c r="S3" s="147"/>
      <c r="T3" s="147"/>
      <c r="U3" s="147"/>
      <c r="V3" s="147"/>
      <c r="W3" s="147"/>
      <c r="X3" s="147"/>
      <c r="Y3" s="147"/>
      <c r="Z3" s="147"/>
      <c r="AA3" s="147"/>
      <c r="AB3" s="147"/>
      <c r="AC3" s="147"/>
      <c r="AD3" s="147"/>
      <c r="AE3" s="147"/>
      <c r="AF3" s="147"/>
      <c r="AG3" s="147"/>
      <c r="AH3" s="147"/>
      <c r="AI3" s="147"/>
      <c r="AJ3" s="147"/>
      <c r="AK3" s="147"/>
      <c r="AL3" s="147"/>
      <c r="AM3" s="147"/>
      <c r="AN3" s="147"/>
      <c r="AO3" s="147"/>
      <c r="AP3" s="147"/>
      <c r="AQ3" s="147"/>
      <c r="AR3" s="147"/>
    </row>
    <row r="4" spans="1:44" x14ac:dyDescent="0.25">
      <c r="A4" s="281" t="s">
        <v>29</v>
      </c>
      <c r="B4" s="274" t="s">
        <v>27</v>
      </c>
      <c r="C4" s="274"/>
      <c r="D4" s="274"/>
      <c r="E4" s="275" t="s">
        <v>9</v>
      </c>
      <c r="F4" s="274"/>
      <c r="G4" s="276"/>
      <c r="H4" s="274" t="s">
        <v>11</v>
      </c>
      <c r="I4" s="274"/>
      <c r="J4" s="274"/>
      <c r="K4" s="277" t="s">
        <v>28</v>
      </c>
      <c r="L4" s="278"/>
      <c r="M4" s="274" t="s">
        <v>30</v>
      </c>
      <c r="N4" s="274"/>
      <c r="O4" s="279" t="s">
        <v>31</v>
      </c>
      <c r="P4" s="280"/>
      <c r="Q4" s="141"/>
      <c r="R4" s="141"/>
      <c r="S4" s="141"/>
      <c r="T4" s="141"/>
      <c r="U4" s="141"/>
      <c r="V4" s="141"/>
      <c r="W4" s="148"/>
      <c r="X4" s="147"/>
      <c r="Y4" s="147"/>
      <c r="Z4" s="147"/>
      <c r="AA4" s="147"/>
      <c r="AB4" s="147"/>
      <c r="AC4" s="147"/>
      <c r="AD4" s="147"/>
      <c r="AE4" s="147"/>
      <c r="AF4" s="147"/>
      <c r="AG4" s="147"/>
      <c r="AH4" s="147"/>
      <c r="AI4" s="147"/>
      <c r="AJ4" s="147"/>
      <c r="AK4" s="147"/>
      <c r="AL4" s="147"/>
      <c r="AM4" s="147"/>
      <c r="AN4" s="147"/>
      <c r="AO4" s="147"/>
      <c r="AP4" s="147"/>
      <c r="AQ4" s="147"/>
      <c r="AR4" s="147"/>
    </row>
    <row r="5" spans="1:44" ht="30.75" thickBot="1" x14ac:dyDescent="0.3">
      <c r="A5" s="282"/>
      <c r="B5" s="27" t="s">
        <v>17</v>
      </c>
      <c r="C5" s="28" t="s">
        <v>18</v>
      </c>
      <c r="D5" s="167" t="s">
        <v>19</v>
      </c>
      <c r="E5" s="29" t="s">
        <v>17</v>
      </c>
      <c r="F5" s="28" t="s">
        <v>18</v>
      </c>
      <c r="G5" s="30" t="s">
        <v>19</v>
      </c>
      <c r="H5" s="27" t="s">
        <v>17</v>
      </c>
      <c r="I5" s="28" t="s">
        <v>18</v>
      </c>
      <c r="J5" s="167" t="s">
        <v>19</v>
      </c>
      <c r="K5" s="29" t="s">
        <v>17</v>
      </c>
      <c r="L5" s="31" t="s">
        <v>18</v>
      </c>
      <c r="M5" s="27" t="s">
        <v>17</v>
      </c>
      <c r="N5" s="161" t="s">
        <v>18</v>
      </c>
      <c r="O5" s="29" t="s">
        <v>17</v>
      </c>
      <c r="P5" s="31" t="s">
        <v>18</v>
      </c>
      <c r="Q5" t="str">
        <f t="shared" ref="Q5:Q14" si="0">A6</f>
        <v>Njemačka</v>
      </c>
      <c r="R5" s="142">
        <f>D6</f>
        <v>48.683349689237815</v>
      </c>
      <c r="W5" s="143"/>
      <c r="X5" s="147"/>
      <c r="Y5" s="147"/>
      <c r="Z5" s="147"/>
      <c r="AA5" s="147"/>
      <c r="AB5" s="147"/>
      <c r="AC5" s="147"/>
      <c r="AD5" s="147"/>
      <c r="AE5" s="147"/>
      <c r="AF5" s="147"/>
      <c r="AG5" s="147"/>
      <c r="AH5" s="147"/>
      <c r="AI5" s="147"/>
      <c r="AJ5" s="147"/>
      <c r="AK5" s="147"/>
      <c r="AL5" s="147"/>
      <c r="AM5" s="147"/>
      <c r="AN5" s="147"/>
      <c r="AO5" s="147"/>
      <c r="AP5" s="147"/>
      <c r="AQ5" s="147"/>
      <c r="AR5" s="147"/>
    </row>
    <row r="6" spans="1:44" x14ac:dyDescent="0.25">
      <c r="A6" s="223" t="s">
        <v>32</v>
      </c>
      <c r="B6" s="163">
        <v>1073</v>
      </c>
      <c r="C6" s="164">
        <v>5953</v>
      </c>
      <c r="D6" s="168">
        <f t="shared" ref="D6:D37" si="1">IF($C$83&lt;&gt;0,C6/$C$83*100,0)</f>
        <v>48.683349689237815</v>
      </c>
      <c r="E6" s="165">
        <v>1170</v>
      </c>
      <c r="F6" s="164">
        <v>6352</v>
      </c>
      <c r="G6" s="166">
        <f t="shared" ref="G6:G37" si="2">IF($F$83&lt;&gt;0,F6/$F$83*100,0)</f>
        <v>49.171698405325905</v>
      </c>
      <c r="H6" s="163">
        <v>1568</v>
      </c>
      <c r="I6" s="164">
        <v>8280</v>
      </c>
      <c r="J6" s="168">
        <f t="shared" ref="J6:J37" si="3">IF($I$83&lt;&gt;0,I6/$I$83*100,0)</f>
        <v>52.722063037249278</v>
      </c>
      <c r="K6" s="173">
        <f>IF(OR(B6&lt;&gt;0)*(E6&lt;&gt;0),B6/E6*100," ")</f>
        <v>91.709401709401703</v>
      </c>
      <c r="L6" s="174">
        <f>IF(OR(C6&lt;&gt;0)*(F6&lt;&gt;0),C6/F6*100," ")</f>
        <v>93.718513853904284</v>
      </c>
      <c r="M6" s="239">
        <f>IF(OR(B6&lt;&gt;0)*(H6&lt;&gt;0),B6/H6*100," ")</f>
        <v>68.431122448979593</v>
      </c>
      <c r="N6" s="240">
        <f>IF(OR(C6&lt;&gt;0)*(I6&lt;&gt;0),C6/I6*100," ")</f>
        <v>71.89613526570048</v>
      </c>
      <c r="O6" s="172">
        <f>IF(OR(E6&lt;&gt;0)*(H6&lt;&gt;0),E6/H6*100," ")</f>
        <v>74.617346938775512</v>
      </c>
      <c r="P6" s="174">
        <f>IF(OR(F6&lt;&gt;0)*(I6&lt;&gt;0),F6/I6*100," ")</f>
        <v>76.714975845410621</v>
      </c>
      <c r="Q6" t="str">
        <f t="shared" si="0"/>
        <v>Austrija</v>
      </c>
      <c r="R6" s="142">
        <f t="shared" ref="R6:R14" si="4">D7</f>
        <v>17.410860320575729</v>
      </c>
      <c r="W6" s="143"/>
      <c r="X6" s="147"/>
      <c r="Y6" s="147"/>
      <c r="Z6" s="147"/>
      <c r="AA6" s="147"/>
      <c r="AB6" s="147"/>
      <c r="AC6" s="147"/>
      <c r="AD6" s="147"/>
      <c r="AE6" s="147"/>
      <c r="AF6" s="147"/>
      <c r="AG6" s="147"/>
      <c r="AH6" s="147"/>
      <c r="AI6" s="147"/>
      <c r="AJ6" s="147"/>
      <c r="AK6" s="147"/>
      <c r="AL6" s="147"/>
      <c r="AM6" s="147"/>
      <c r="AN6" s="147"/>
      <c r="AO6" s="147"/>
      <c r="AP6" s="147"/>
      <c r="AQ6" s="147"/>
      <c r="AR6" s="147"/>
    </row>
    <row r="7" spans="1:44" x14ac:dyDescent="0.25">
      <c r="A7" s="221" t="s">
        <v>33</v>
      </c>
      <c r="B7" s="149">
        <v>619</v>
      </c>
      <c r="C7" s="150">
        <v>2129</v>
      </c>
      <c r="D7" s="169">
        <f t="shared" si="1"/>
        <v>17.410860320575729</v>
      </c>
      <c r="E7" s="153">
        <v>639</v>
      </c>
      <c r="F7" s="150">
        <v>2439</v>
      </c>
      <c r="G7" s="56">
        <f t="shared" si="2"/>
        <v>18.880631676730143</v>
      </c>
      <c r="H7" s="149">
        <v>576</v>
      </c>
      <c r="I7" s="150">
        <v>1919</v>
      </c>
      <c r="J7" s="168">
        <f t="shared" si="3"/>
        <v>12.219038522763451</v>
      </c>
      <c r="K7" s="57">
        <f t="shared" ref="K7:K70" si="5">IF(OR(B7&lt;&gt;0)*(E7&lt;&gt;0),B7/E7*100," ")</f>
        <v>96.870109546165878</v>
      </c>
      <c r="L7" s="58">
        <f t="shared" ref="L7:L70" si="6">IF(OR(C7&lt;&gt;0)*(F7&lt;&gt;0),C7/F7*100," ")</f>
        <v>87.289872898728987</v>
      </c>
      <c r="M7" s="57">
        <f t="shared" ref="M7:M70" si="7">IF(OR(B7&lt;&gt;0)*(H7&lt;&gt;0),B7/H7*100," ")</f>
        <v>107.46527777777777</v>
      </c>
      <c r="N7" s="58">
        <f t="shared" ref="N7:N70" si="8">IF(OR(C7&lt;&gt;0)*(I7&lt;&gt;0),C7/I7*100," ")</f>
        <v>110.9431995831162</v>
      </c>
      <c r="O7" s="59">
        <f t="shared" ref="O7:O70" si="9">IF(OR(E7&lt;&gt;0)*(H7&lt;&gt;0),E7/H7*100," ")</f>
        <v>110.9375</v>
      </c>
      <c r="P7" s="58">
        <f t="shared" ref="P7:P70" si="10">IF(OR(F7&lt;&gt;0)*(I7&lt;&gt;0),F7/I7*100," ")</f>
        <v>127.09744658676394</v>
      </c>
      <c r="Q7" t="str">
        <f t="shared" si="0"/>
        <v>Slovenija</v>
      </c>
      <c r="R7" s="142">
        <f t="shared" si="4"/>
        <v>9.1674844618907425</v>
      </c>
      <c r="W7" s="143"/>
      <c r="X7" s="147"/>
      <c r="Y7" s="147"/>
      <c r="Z7" s="147"/>
      <c r="AA7" s="147"/>
      <c r="AB7" s="147"/>
      <c r="AC7" s="147"/>
      <c r="AD7" s="147"/>
      <c r="AE7" s="147"/>
      <c r="AF7" s="147"/>
      <c r="AG7" s="147"/>
      <c r="AH7" s="147"/>
      <c r="AI7" s="147"/>
      <c r="AJ7" s="147"/>
      <c r="AK7" s="147"/>
      <c r="AL7" s="147"/>
      <c r="AM7" s="147"/>
      <c r="AN7" s="147"/>
      <c r="AO7" s="147"/>
      <c r="AP7" s="147"/>
      <c r="AQ7" s="147"/>
      <c r="AR7" s="147"/>
    </row>
    <row r="8" spans="1:44" x14ac:dyDescent="0.25">
      <c r="A8" s="221" t="s">
        <v>35</v>
      </c>
      <c r="B8" s="149">
        <v>526</v>
      </c>
      <c r="C8" s="150">
        <v>1121</v>
      </c>
      <c r="D8" s="169">
        <f t="shared" si="1"/>
        <v>9.1674844618907425</v>
      </c>
      <c r="E8" s="153">
        <v>270</v>
      </c>
      <c r="F8" s="150">
        <v>828</v>
      </c>
      <c r="G8" s="56">
        <f t="shared" si="2"/>
        <v>6.4096609382257324</v>
      </c>
      <c r="H8" s="149">
        <v>583</v>
      </c>
      <c r="I8" s="150">
        <v>1329</v>
      </c>
      <c r="J8" s="168">
        <f t="shared" si="3"/>
        <v>8.4622731614135631</v>
      </c>
      <c r="K8" s="57">
        <f t="shared" si="5"/>
        <v>194.81481481481481</v>
      </c>
      <c r="L8" s="58">
        <f t="shared" si="6"/>
        <v>135.38647342995171</v>
      </c>
      <c r="M8" s="57">
        <f t="shared" si="7"/>
        <v>90.222984562607195</v>
      </c>
      <c r="N8" s="58">
        <f t="shared" si="8"/>
        <v>84.349134687735145</v>
      </c>
      <c r="O8" s="59">
        <f t="shared" si="9"/>
        <v>46.312178387650086</v>
      </c>
      <c r="P8" s="58">
        <f t="shared" si="10"/>
        <v>62.30248306997742</v>
      </c>
      <c r="Q8" t="str">
        <f t="shared" si="0"/>
        <v>Hrvatska</v>
      </c>
      <c r="R8" s="142">
        <f t="shared" si="4"/>
        <v>8.9303238469087347</v>
      </c>
      <c r="W8" s="143"/>
      <c r="X8" s="147"/>
      <c r="Y8" s="147"/>
      <c r="Z8" s="147"/>
      <c r="AA8" s="147"/>
      <c r="AB8" s="147"/>
      <c r="AC8" s="147"/>
      <c r="AD8" s="147"/>
      <c r="AE8" s="147"/>
      <c r="AF8" s="147"/>
      <c r="AG8" s="147"/>
      <c r="AH8" s="147"/>
      <c r="AI8" s="147"/>
      <c r="AJ8" s="147"/>
      <c r="AK8" s="147"/>
      <c r="AL8" s="147"/>
      <c r="AM8" s="147"/>
      <c r="AN8" s="147"/>
      <c r="AO8" s="147"/>
      <c r="AP8" s="147"/>
      <c r="AQ8" s="147"/>
      <c r="AR8" s="147"/>
    </row>
    <row r="9" spans="1:44" x14ac:dyDescent="0.25">
      <c r="A9" s="221" t="s">
        <v>36</v>
      </c>
      <c r="B9" s="149">
        <v>564</v>
      </c>
      <c r="C9" s="150">
        <v>1092</v>
      </c>
      <c r="D9" s="169">
        <f t="shared" si="1"/>
        <v>8.9303238469087347</v>
      </c>
      <c r="E9" s="153">
        <v>525</v>
      </c>
      <c r="F9" s="150">
        <v>1312</v>
      </c>
      <c r="G9" s="56">
        <f t="shared" si="2"/>
        <v>10.156370955256232</v>
      </c>
      <c r="H9" s="149">
        <v>568</v>
      </c>
      <c r="I9" s="150">
        <v>1698</v>
      </c>
      <c r="J9" s="168">
        <f t="shared" si="3"/>
        <v>10.811843361986629</v>
      </c>
      <c r="K9" s="57">
        <f t="shared" si="5"/>
        <v>107.42857142857143</v>
      </c>
      <c r="L9" s="58">
        <f t="shared" si="6"/>
        <v>83.231707317073173</v>
      </c>
      <c r="M9" s="57">
        <f t="shared" si="7"/>
        <v>99.295774647887328</v>
      </c>
      <c r="N9" s="58">
        <f t="shared" si="8"/>
        <v>64.310954063604242</v>
      </c>
      <c r="O9" s="59">
        <f t="shared" si="9"/>
        <v>92.429577464788736</v>
      </c>
      <c r="P9" s="58">
        <f t="shared" si="10"/>
        <v>77.267373380447594</v>
      </c>
      <c r="Q9" t="str">
        <f t="shared" si="0"/>
        <v>Švicarska</v>
      </c>
      <c r="R9" s="142">
        <f t="shared" si="4"/>
        <v>2.2325809617271837</v>
      </c>
      <c r="W9" s="143"/>
      <c r="X9" s="147"/>
      <c r="Y9" s="147"/>
      <c r="Z9" s="147"/>
      <c r="AA9" s="147"/>
      <c r="AB9" s="147"/>
      <c r="AC9" s="147"/>
      <c r="AD9" s="147"/>
      <c r="AE9" s="147"/>
      <c r="AF9" s="147"/>
      <c r="AG9" s="147"/>
      <c r="AH9" s="147"/>
      <c r="AI9" s="147"/>
      <c r="AJ9" s="147"/>
      <c r="AK9" s="147"/>
      <c r="AL9" s="147"/>
      <c r="AM9" s="147"/>
      <c r="AN9" s="147"/>
      <c r="AO9" s="147"/>
      <c r="AP9" s="147"/>
      <c r="AQ9" s="147"/>
      <c r="AR9" s="147"/>
    </row>
    <row r="10" spans="1:44" x14ac:dyDescent="0.25">
      <c r="A10" s="221" t="s">
        <v>43</v>
      </c>
      <c r="B10" s="149">
        <v>65</v>
      </c>
      <c r="C10" s="150">
        <v>273</v>
      </c>
      <c r="D10" s="169">
        <f t="shared" si="1"/>
        <v>2.2325809617271837</v>
      </c>
      <c r="E10" s="153">
        <v>131</v>
      </c>
      <c r="F10" s="150">
        <v>418</v>
      </c>
      <c r="G10" s="56">
        <f t="shared" si="2"/>
        <v>3.2357950147081596</v>
      </c>
      <c r="H10" s="149">
        <v>175</v>
      </c>
      <c r="I10" s="150">
        <v>618</v>
      </c>
      <c r="J10" s="168">
        <f t="shared" si="3"/>
        <v>3.9350525310410696</v>
      </c>
      <c r="K10" s="57">
        <f t="shared" si="5"/>
        <v>49.618320610687022</v>
      </c>
      <c r="L10" s="58">
        <f t="shared" si="6"/>
        <v>65.311004784689004</v>
      </c>
      <c r="M10" s="57">
        <f t="shared" si="7"/>
        <v>37.142857142857146</v>
      </c>
      <c r="N10" s="58">
        <f t="shared" si="8"/>
        <v>44.174757281553397</v>
      </c>
      <c r="O10" s="59">
        <f t="shared" si="9"/>
        <v>74.857142857142861</v>
      </c>
      <c r="P10" s="58">
        <f t="shared" si="10"/>
        <v>67.637540453074436</v>
      </c>
      <c r="Q10" t="str">
        <f t="shared" si="0"/>
        <v>Ujedinjena Kraljevina</v>
      </c>
      <c r="R10" s="142">
        <f t="shared" si="4"/>
        <v>1.9708864900228982</v>
      </c>
      <c r="W10" s="143"/>
      <c r="X10" s="147"/>
      <c r="Y10" s="147"/>
      <c r="Z10" s="147"/>
      <c r="AA10" s="147"/>
      <c r="AB10" s="147"/>
      <c r="AC10" s="147"/>
      <c r="AD10" s="147"/>
      <c r="AE10" s="147"/>
      <c r="AF10" s="147"/>
      <c r="AG10" s="147"/>
      <c r="AH10" s="147"/>
      <c r="AI10" s="147"/>
      <c r="AJ10" s="147"/>
      <c r="AK10" s="147"/>
      <c r="AL10" s="147"/>
      <c r="AM10" s="147"/>
      <c r="AN10" s="147"/>
      <c r="AO10" s="147"/>
      <c r="AP10" s="147"/>
      <c r="AQ10" s="147"/>
      <c r="AR10" s="147"/>
    </row>
    <row r="11" spans="1:44" x14ac:dyDescent="0.25">
      <c r="A11" s="222" t="s">
        <v>48</v>
      </c>
      <c r="B11" s="157">
        <v>19</v>
      </c>
      <c r="C11" s="158">
        <v>241</v>
      </c>
      <c r="D11" s="170">
        <f t="shared" si="1"/>
        <v>1.9708864900228982</v>
      </c>
      <c r="E11" s="159">
        <v>8</v>
      </c>
      <c r="F11" s="158">
        <v>25</v>
      </c>
      <c r="G11" s="160">
        <f t="shared" si="2"/>
        <v>0.19352840997058368</v>
      </c>
      <c r="H11" s="157">
        <v>21</v>
      </c>
      <c r="I11" s="151">
        <v>81</v>
      </c>
      <c r="J11" s="195">
        <f t="shared" si="3"/>
        <v>0.51575931232091687</v>
      </c>
      <c r="K11" s="132">
        <f t="shared" si="5"/>
        <v>237.5</v>
      </c>
      <c r="L11" s="133">
        <f t="shared" si="6"/>
        <v>964</v>
      </c>
      <c r="M11" s="132">
        <f t="shared" si="7"/>
        <v>90.476190476190482</v>
      </c>
      <c r="N11" s="133">
        <f t="shared" si="8"/>
        <v>297.53086419753083</v>
      </c>
      <c r="O11" s="134">
        <f t="shared" si="9"/>
        <v>38.095238095238095</v>
      </c>
      <c r="P11" s="133">
        <f t="shared" si="10"/>
        <v>30.864197530864196</v>
      </c>
      <c r="Q11" t="str">
        <f t="shared" si="0"/>
        <v>Mađarska</v>
      </c>
      <c r="R11" s="142">
        <f t="shared" si="4"/>
        <v>1.8645731108930326</v>
      </c>
      <c r="W11" s="143"/>
      <c r="X11" s="147"/>
      <c r="Y11" s="147"/>
      <c r="Z11" s="147"/>
      <c r="AA11" s="147"/>
      <c r="AB11" s="147"/>
      <c r="AC11" s="147"/>
      <c r="AD11" s="147"/>
      <c r="AE11" s="147"/>
      <c r="AF11" s="147"/>
      <c r="AG11" s="147"/>
      <c r="AH11" s="147"/>
      <c r="AI11" s="147"/>
      <c r="AJ11" s="147"/>
      <c r="AK11" s="147"/>
      <c r="AL11" s="147"/>
      <c r="AM11" s="147"/>
      <c r="AN11" s="147"/>
      <c r="AO11" s="147"/>
      <c r="AP11" s="147"/>
      <c r="AQ11" s="147"/>
      <c r="AR11" s="147"/>
    </row>
    <row r="12" spans="1:44" x14ac:dyDescent="0.25">
      <c r="A12" s="222" t="s">
        <v>39</v>
      </c>
      <c r="B12" s="157">
        <v>80</v>
      </c>
      <c r="C12" s="158">
        <v>228</v>
      </c>
      <c r="D12" s="170">
        <f t="shared" si="1"/>
        <v>1.8645731108930326</v>
      </c>
      <c r="E12" s="159">
        <v>51</v>
      </c>
      <c r="F12" s="158">
        <v>143</v>
      </c>
      <c r="G12" s="160">
        <f t="shared" si="2"/>
        <v>1.1069825050317386</v>
      </c>
      <c r="H12" s="157">
        <v>69</v>
      </c>
      <c r="I12" s="151">
        <v>207</v>
      </c>
      <c r="J12" s="195">
        <f t="shared" si="3"/>
        <v>1.3180515759312321</v>
      </c>
      <c r="K12" s="132">
        <f t="shared" si="5"/>
        <v>156.86274509803923</v>
      </c>
      <c r="L12" s="133">
        <f t="shared" si="6"/>
        <v>159.44055944055944</v>
      </c>
      <c r="M12" s="132">
        <f t="shared" si="7"/>
        <v>115.94202898550725</v>
      </c>
      <c r="N12" s="133">
        <f t="shared" si="8"/>
        <v>110.14492753623189</v>
      </c>
      <c r="O12" s="134">
        <f t="shared" si="9"/>
        <v>73.91304347826086</v>
      </c>
      <c r="P12" s="133">
        <f t="shared" si="10"/>
        <v>69.082125603864725</v>
      </c>
      <c r="Q12" t="str">
        <f t="shared" si="0"/>
        <v>Italija</v>
      </c>
      <c r="R12" s="142">
        <f t="shared" si="4"/>
        <v>1.0549558390578999</v>
      </c>
      <c r="W12" s="143"/>
      <c r="X12" s="147"/>
      <c r="Y12" s="147"/>
      <c r="Z12" s="147"/>
      <c r="AA12" s="147"/>
      <c r="AB12" s="147"/>
      <c r="AC12" s="147"/>
      <c r="AD12" s="147"/>
      <c r="AE12" s="147"/>
      <c r="AF12" s="147"/>
      <c r="AG12" s="147"/>
      <c r="AH12" s="147"/>
      <c r="AI12" s="147"/>
      <c r="AJ12" s="147"/>
      <c r="AK12" s="147"/>
      <c r="AL12" s="147"/>
      <c r="AM12" s="147"/>
      <c r="AN12" s="147"/>
      <c r="AO12" s="147"/>
      <c r="AP12" s="147"/>
      <c r="AQ12" s="147"/>
      <c r="AR12" s="147"/>
    </row>
    <row r="13" spans="1:44" x14ac:dyDescent="0.25">
      <c r="A13" s="222" t="s">
        <v>34</v>
      </c>
      <c r="B13" s="157">
        <v>61</v>
      </c>
      <c r="C13" s="158">
        <v>129</v>
      </c>
      <c r="D13" s="170">
        <f t="shared" si="1"/>
        <v>1.0549558390578999</v>
      </c>
      <c r="E13" s="159">
        <v>54</v>
      </c>
      <c r="F13" s="158">
        <v>166</v>
      </c>
      <c r="G13" s="160">
        <f t="shared" si="2"/>
        <v>1.2850286422046755</v>
      </c>
      <c r="H13" s="157">
        <v>72</v>
      </c>
      <c r="I13" s="151">
        <v>154</v>
      </c>
      <c r="J13" s="195">
        <f t="shared" si="3"/>
        <v>0.98057943330149644</v>
      </c>
      <c r="K13" s="132">
        <f t="shared" si="5"/>
        <v>112.96296296296295</v>
      </c>
      <c r="L13" s="133">
        <f t="shared" si="6"/>
        <v>77.710843373493972</v>
      </c>
      <c r="M13" s="132">
        <f t="shared" si="7"/>
        <v>84.722222222222214</v>
      </c>
      <c r="N13" s="133">
        <f t="shared" si="8"/>
        <v>83.766233766233768</v>
      </c>
      <c r="O13" s="134">
        <f t="shared" si="9"/>
        <v>75</v>
      </c>
      <c r="P13" s="133">
        <f t="shared" si="10"/>
        <v>107.79220779220779</v>
      </c>
      <c r="Q13" t="str">
        <f t="shared" si="0"/>
        <v>Slovačka</v>
      </c>
      <c r="R13" s="142">
        <f t="shared" si="4"/>
        <v>0.94864245992803409</v>
      </c>
      <c r="W13" s="143"/>
      <c r="X13" s="147"/>
      <c r="Y13" s="147"/>
      <c r="Z13" s="147"/>
      <c r="AA13" s="147"/>
      <c r="AB13" s="147"/>
      <c r="AC13" s="147"/>
      <c r="AD13" s="147"/>
      <c r="AE13" s="147"/>
      <c r="AF13" s="147"/>
      <c r="AG13" s="147"/>
      <c r="AH13" s="147"/>
      <c r="AI13" s="147"/>
      <c r="AJ13" s="147"/>
      <c r="AK13" s="147"/>
      <c r="AL13" s="147"/>
      <c r="AM13" s="147"/>
      <c r="AN13" s="147"/>
      <c r="AO13" s="147"/>
      <c r="AP13" s="147"/>
      <c r="AQ13" s="147"/>
      <c r="AR13" s="147"/>
    </row>
    <row r="14" spans="1:44" x14ac:dyDescent="0.25">
      <c r="A14" s="222" t="s">
        <v>40</v>
      </c>
      <c r="B14" s="157">
        <v>33</v>
      </c>
      <c r="C14" s="158">
        <v>116</v>
      </c>
      <c r="D14" s="170">
        <f>IF($C$83&lt;&gt;0,C14/$C$83*100,0)</f>
        <v>0.94864245992803409</v>
      </c>
      <c r="E14" s="159">
        <v>19</v>
      </c>
      <c r="F14" s="158">
        <v>64</v>
      </c>
      <c r="G14" s="160">
        <f t="shared" si="2"/>
        <v>0.49543272952469419</v>
      </c>
      <c r="H14" s="157">
        <v>18</v>
      </c>
      <c r="I14" s="151">
        <v>30</v>
      </c>
      <c r="J14" s="195">
        <f t="shared" si="3"/>
        <v>0.19102196752626552</v>
      </c>
      <c r="K14" s="132">
        <f t="shared" si="5"/>
        <v>173.68421052631581</v>
      </c>
      <c r="L14" s="133">
        <f t="shared" si="6"/>
        <v>181.25</v>
      </c>
      <c r="M14" s="132">
        <f t="shared" si="7"/>
        <v>183.33333333333331</v>
      </c>
      <c r="N14" s="133">
        <f t="shared" si="8"/>
        <v>386.66666666666669</v>
      </c>
      <c r="O14" s="134">
        <f t="shared" si="9"/>
        <v>105.55555555555556</v>
      </c>
      <c r="P14" s="133">
        <f t="shared" si="10"/>
        <v>213.33333333333334</v>
      </c>
      <c r="Q14" t="str">
        <f t="shared" si="0"/>
        <v>Bosna i Hercegovina</v>
      </c>
      <c r="R14" s="142">
        <f t="shared" si="4"/>
        <v>0.84232908079816815</v>
      </c>
      <c r="W14" s="143"/>
      <c r="X14" s="147"/>
      <c r="Y14" s="147"/>
      <c r="Z14" s="147"/>
      <c r="AA14" s="147"/>
      <c r="AB14" s="147"/>
      <c r="AC14" s="147"/>
      <c r="AD14" s="147"/>
      <c r="AE14" s="147"/>
      <c r="AF14" s="147"/>
      <c r="AG14" s="147"/>
      <c r="AH14" s="147"/>
      <c r="AI14" s="147"/>
      <c r="AJ14" s="147"/>
      <c r="AK14" s="147"/>
      <c r="AL14" s="147"/>
      <c r="AM14" s="147"/>
      <c r="AN14" s="147"/>
      <c r="AO14" s="147"/>
      <c r="AP14" s="147"/>
      <c r="AQ14" s="147"/>
      <c r="AR14" s="147"/>
    </row>
    <row r="15" spans="1:44" ht="15.75" thickBot="1" x14ac:dyDescent="0.3">
      <c r="A15" s="222" t="s">
        <v>52</v>
      </c>
      <c r="B15" s="157">
        <v>19</v>
      </c>
      <c r="C15" s="158">
        <v>103</v>
      </c>
      <c r="D15" s="170">
        <f t="shared" si="1"/>
        <v>0.84232908079816815</v>
      </c>
      <c r="E15" s="159">
        <v>16</v>
      </c>
      <c r="F15" s="158">
        <v>188</v>
      </c>
      <c r="G15" s="160">
        <f t="shared" si="2"/>
        <v>1.4553336429787893</v>
      </c>
      <c r="H15" s="157">
        <v>29</v>
      </c>
      <c r="I15" s="151">
        <v>240</v>
      </c>
      <c r="J15" s="195">
        <f t="shared" si="3"/>
        <v>1.5281757402101241</v>
      </c>
      <c r="K15" s="132">
        <f t="shared" si="5"/>
        <v>118.75</v>
      </c>
      <c r="L15" s="133">
        <f t="shared" si="6"/>
        <v>54.787234042553187</v>
      </c>
      <c r="M15" s="132">
        <f t="shared" si="7"/>
        <v>65.517241379310349</v>
      </c>
      <c r="N15" s="133">
        <f t="shared" si="8"/>
        <v>42.916666666666664</v>
      </c>
      <c r="O15" s="134">
        <f t="shared" si="9"/>
        <v>55.172413793103445</v>
      </c>
      <c r="P15" s="133">
        <f t="shared" si="10"/>
        <v>78.333333333333329</v>
      </c>
      <c r="Q15" s="144"/>
      <c r="R15" s="146"/>
      <c r="S15" s="144"/>
      <c r="T15" s="144"/>
      <c r="U15" s="144"/>
      <c r="V15" s="144"/>
      <c r="W15" s="145"/>
      <c r="X15" s="147"/>
      <c r="Y15" s="147"/>
      <c r="Z15" s="147"/>
      <c r="AA15" s="147"/>
      <c r="AB15" s="147"/>
      <c r="AC15" s="147"/>
      <c r="AD15" s="147"/>
      <c r="AE15" s="147"/>
      <c r="AF15" s="147"/>
      <c r="AG15" s="147"/>
      <c r="AH15" s="147"/>
      <c r="AI15" s="147"/>
      <c r="AJ15" s="147"/>
      <c r="AK15" s="147"/>
      <c r="AL15" s="147"/>
      <c r="AM15" s="147"/>
      <c r="AN15" s="147"/>
      <c r="AO15" s="147"/>
      <c r="AP15" s="147"/>
      <c r="AQ15" s="147"/>
      <c r="AR15" s="147"/>
    </row>
    <row r="16" spans="1:44" x14ac:dyDescent="0.25">
      <c r="A16" s="10" t="s">
        <v>37</v>
      </c>
      <c r="B16" s="110">
        <v>26</v>
      </c>
      <c r="C16" s="11">
        <v>91</v>
      </c>
      <c r="D16" s="171">
        <f t="shared" si="1"/>
        <v>0.74419365390906123</v>
      </c>
      <c r="E16" s="112">
        <v>26</v>
      </c>
      <c r="F16" s="11">
        <v>101</v>
      </c>
      <c r="G16" s="131">
        <f t="shared" si="2"/>
        <v>0.78185477628115818</v>
      </c>
      <c r="H16" s="110">
        <v>10</v>
      </c>
      <c r="I16" s="11">
        <v>93</v>
      </c>
      <c r="J16" s="196">
        <f t="shared" si="3"/>
        <v>0.59216809933142311</v>
      </c>
      <c r="K16" s="135">
        <f>IF(OR(B19&lt;&gt;0)*(E16&lt;&gt;0),B19/E16*100," ")</f>
        <v>65.384615384615387</v>
      </c>
      <c r="L16" s="136">
        <f>IF(OR(C19&lt;&gt;0)*(F16&lt;&gt;0),C19/F16*100," ")</f>
        <v>67.32673267326733</v>
      </c>
      <c r="M16" s="135">
        <f>IF(OR(B19&lt;&gt;0)*(H16&lt;&gt;0),B19/H16*100," ")</f>
        <v>170</v>
      </c>
      <c r="N16" s="136">
        <f>IF(OR(C19&lt;&gt;0)*(I16&lt;&gt;0),C19/I16*100," ")</f>
        <v>73.118279569892479</v>
      </c>
      <c r="O16" s="137">
        <f t="shared" si="9"/>
        <v>260</v>
      </c>
      <c r="P16" s="136">
        <f t="shared" si="10"/>
        <v>108.6021505376344</v>
      </c>
      <c r="Q16" s="147"/>
      <c r="R16" s="147"/>
      <c r="S16" s="147"/>
      <c r="T16" s="147"/>
      <c r="U16" s="147"/>
      <c r="V16" s="147"/>
      <c r="W16" s="147"/>
      <c r="X16" s="147"/>
      <c r="Y16" s="147"/>
      <c r="Z16" s="147"/>
      <c r="AA16" s="147"/>
      <c r="AB16" s="147"/>
      <c r="AC16" s="147"/>
      <c r="AD16" s="147"/>
      <c r="AE16" s="147"/>
      <c r="AF16" s="147"/>
      <c r="AG16" s="147"/>
      <c r="AH16" s="147"/>
      <c r="AI16" s="147"/>
      <c r="AJ16" s="147"/>
      <c r="AK16" s="147"/>
      <c r="AL16" s="147"/>
      <c r="AM16" s="147"/>
      <c r="AN16" s="147"/>
      <c r="AO16" s="147"/>
      <c r="AP16" s="147"/>
      <c r="AQ16" s="147"/>
      <c r="AR16" s="147"/>
    </row>
    <row r="17" spans="1:44" x14ac:dyDescent="0.25">
      <c r="A17" s="10" t="s">
        <v>46</v>
      </c>
      <c r="B17" s="110">
        <v>24</v>
      </c>
      <c r="C17" s="11">
        <v>81</v>
      </c>
      <c r="D17" s="171">
        <f t="shared" si="1"/>
        <v>0.66241413150147199</v>
      </c>
      <c r="E17" s="112">
        <v>11</v>
      </c>
      <c r="F17" s="11">
        <v>49</v>
      </c>
      <c r="G17" s="131">
        <f t="shared" si="2"/>
        <v>0.37931568354234402</v>
      </c>
      <c r="H17" s="110">
        <v>16</v>
      </c>
      <c r="I17" s="11">
        <v>134</v>
      </c>
      <c r="J17" s="196">
        <f t="shared" si="3"/>
        <v>0.85323145495065267</v>
      </c>
      <c r="K17" s="135">
        <f>IF(OR(B22&lt;&gt;0)*(E17&lt;&gt;0),B22/E17*100," ")</f>
        <v>145.45454545454547</v>
      </c>
      <c r="L17" s="136">
        <f>IF(OR(C22&lt;&gt;0)*(F17&lt;&gt;0),C22/F17*100," ")</f>
        <v>110.20408163265304</v>
      </c>
      <c r="M17" s="135">
        <f>IF(OR(B22&lt;&gt;0)*(H17&lt;&gt;0),B22/H17*100," ")</f>
        <v>100</v>
      </c>
      <c r="N17" s="136">
        <f>IF(OR(C22&lt;&gt;0)*(I17&lt;&gt;0),C22/I17*100," ")</f>
        <v>40.298507462686565</v>
      </c>
      <c r="O17" s="137">
        <f t="shared" si="9"/>
        <v>68.75</v>
      </c>
      <c r="P17" s="136">
        <f t="shared" si="10"/>
        <v>36.567164179104481</v>
      </c>
      <c r="Q17" s="147"/>
      <c r="R17" s="147"/>
      <c r="S17" s="147"/>
      <c r="T17" s="147"/>
      <c r="U17" s="147"/>
      <c r="V17" s="147"/>
      <c r="W17" s="147"/>
      <c r="X17" s="147"/>
      <c r="Y17" s="147"/>
      <c r="Z17" s="147"/>
      <c r="AA17" s="147"/>
      <c r="AB17" s="147"/>
      <c r="AC17" s="147"/>
      <c r="AD17" s="147"/>
      <c r="AE17" s="147"/>
      <c r="AF17" s="147"/>
      <c r="AG17" s="147"/>
      <c r="AH17" s="147"/>
      <c r="AI17" s="147"/>
      <c r="AJ17" s="147"/>
      <c r="AK17" s="147"/>
      <c r="AL17" s="147"/>
      <c r="AM17" s="147"/>
      <c r="AN17" s="147"/>
      <c r="AO17" s="147"/>
      <c r="AP17" s="147"/>
      <c r="AQ17" s="147"/>
      <c r="AR17" s="147"/>
    </row>
    <row r="18" spans="1:44" x14ac:dyDescent="0.25">
      <c r="A18" s="10" t="s">
        <v>63</v>
      </c>
      <c r="B18" s="110">
        <v>3</v>
      </c>
      <c r="C18" s="11">
        <v>72</v>
      </c>
      <c r="D18" s="171">
        <f t="shared" si="1"/>
        <v>0.58881256133464177</v>
      </c>
      <c r="E18" s="112">
        <v>0</v>
      </c>
      <c r="F18" s="11">
        <v>0</v>
      </c>
      <c r="G18" s="131">
        <f t="shared" si="2"/>
        <v>0</v>
      </c>
      <c r="H18" s="110">
        <v>1</v>
      </c>
      <c r="I18" s="11">
        <v>5</v>
      </c>
      <c r="J18" s="196">
        <f t="shared" si="3"/>
        <v>3.1836994587710922E-2</v>
      </c>
      <c r="K18" s="135" t="str">
        <f>IF(OR(B20&lt;&gt;0)*(E18&lt;&gt;0),B20/E18*100," ")</f>
        <v xml:space="preserve"> </v>
      </c>
      <c r="L18" s="136" t="str">
        <f>IF(OR(C20&lt;&gt;0)*(F18&lt;&gt;0),C20/F18*100," ")</f>
        <v xml:space="preserve"> </v>
      </c>
      <c r="M18" s="135">
        <f>IF(OR(B20&lt;&gt;0)*(H18&lt;&gt;0),B20/H18*100," ")</f>
        <v>2000</v>
      </c>
      <c r="N18" s="136">
        <f>IF(OR(C20&lt;&gt;0)*(I18&lt;&gt;0),C20/I18*100," ")</f>
        <v>1300</v>
      </c>
      <c r="O18" s="137" t="str">
        <f t="shared" si="9"/>
        <v xml:space="preserve"> </v>
      </c>
      <c r="P18" s="136" t="str">
        <f t="shared" si="10"/>
        <v xml:space="preserve"> </v>
      </c>
      <c r="Q18" s="147"/>
      <c r="R18" s="147"/>
      <c r="S18" s="147"/>
      <c r="T18" s="147"/>
      <c r="U18" s="147"/>
      <c r="V18" s="147"/>
      <c r="W18" s="147"/>
      <c r="X18" s="147"/>
      <c r="Y18" s="147"/>
      <c r="Z18" s="147"/>
      <c r="AA18" s="147"/>
      <c r="AB18" s="147"/>
      <c r="AC18" s="147"/>
      <c r="AD18" s="147"/>
      <c r="AE18" s="147"/>
      <c r="AF18" s="147"/>
      <c r="AG18" s="147"/>
      <c r="AH18" s="147"/>
      <c r="AI18" s="147"/>
      <c r="AJ18" s="147"/>
      <c r="AK18" s="147"/>
      <c r="AL18" s="147"/>
      <c r="AM18" s="147"/>
      <c r="AN18" s="147"/>
      <c r="AO18" s="147"/>
      <c r="AP18" s="147"/>
      <c r="AQ18" s="147"/>
      <c r="AR18" s="147"/>
    </row>
    <row r="19" spans="1:44" x14ac:dyDescent="0.25">
      <c r="A19" s="10" t="s">
        <v>44</v>
      </c>
      <c r="B19" s="184">
        <v>17</v>
      </c>
      <c r="C19" s="152">
        <v>68</v>
      </c>
      <c r="D19" s="171">
        <f t="shared" si="1"/>
        <v>0.55610075237160617</v>
      </c>
      <c r="E19" s="112">
        <v>8</v>
      </c>
      <c r="F19" s="11">
        <v>35</v>
      </c>
      <c r="G19" s="131">
        <f t="shared" si="2"/>
        <v>0.27093977395881719</v>
      </c>
      <c r="H19" s="110">
        <v>9</v>
      </c>
      <c r="I19" s="11">
        <v>146</v>
      </c>
      <c r="J19" s="196">
        <f t="shared" si="3"/>
        <v>0.92964024196115891</v>
      </c>
      <c r="K19" s="135">
        <f t="shared" ref="K19:L22" si="11">IF(OR(B19&lt;&gt;0)*(E19&lt;&gt;0),B19/E19*100," ")</f>
        <v>212.5</v>
      </c>
      <c r="L19" s="136">
        <f t="shared" si="11"/>
        <v>194.28571428571428</v>
      </c>
      <c r="M19" s="135">
        <f t="shared" ref="M19:N25" si="12">IF(OR(B23&lt;&gt;0)*(H19&lt;&gt;0),B23/H19*100," ")</f>
        <v>144.44444444444443</v>
      </c>
      <c r="N19" s="136">
        <f t="shared" si="12"/>
        <v>23.287671232876711</v>
      </c>
      <c r="O19" s="137">
        <f t="shared" si="9"/>
        <v>88.888888888888886</v>
      </c>
      <c r="P19" s="136">
        <f t="shared" si="10"/>
        <v>23.972602739726025</v>
      </c>
      <c r="Q19" s="147"/>
      <c r="R19" s="147"/>
      <c r="S19" s="147"/>
      <c r="T19" s="147"/>
      <c r="U19" s="147"/>
      <c r="V19" s="147"/>
      <c r="W19" s="147"/>
      <c r="X19" s="147"/>
      <c r="Y19" s="147"/>
      <c r="Z19" s="147"/>
      <c r="AA19" s="147"/>
      <c r="AB19" s="147"/>
      <c r="AC19" s="147"/>
      <c r="AD19" s="147"/>
      <c r="AE19" s="147"/>
      <c r="AF19" s="147"/>
      <c r="AG19" s="147"/>
      <c r="AH19" s="147"/>
      <c r="AI19" s="147"/>
      <c r="AJ19" s="147"/>
      <c r="AK19" s="147"/>
      <c r="AL19" s="147"/>
      <c r="AM19" s="147"/>
      <c r="AN19" s="147"/>
      <c r="AO19" s="147"/>
      <c r="AP19" s="147"/>
      <c r="AQ19" s="147"/>
      <c r="AR19" s="147"/>
    </row>
    <row r="20" spans="1:44" x14ac:dyDescent="0.25">
      <c r="A20" s="10" t="s">
        <v>38</v>
      </c>
      <c r="B20" s="184">
        <v>20</v>
      </c>
      <c r="C20" s="152">
        <v>65</v>
      </c>
      <c r="D20" s="171">
        <f t="shared" si="1"/>
        <v>0.53156689564932946</v>
      </c>
      <c r="E20" s="112">
        <v>10</v>
      </c>
      <c r="F20" s="11">
        <v>39</v>
      </c>
      <c r="G20" s="131">
        <f t="shared" si="2"/>
        <v>0.30190431955411051</v>
      </c>
      <c r="H20" s="110">
        <v>12</v>
      </c>
      <c r="I20" s="11">
        <v>49</v>
      </c>
      <c r="J20" s="196">
        <f t="shared" si="3"/>
        <v>0.31200254695956703</v>
      </c>
      <c r="K20" s="135">
        <f t="shared" si="11"/>
        <v>200</v>
      </c>
      <c r="L20" s="136">
        <f t="shared" si="11"/>
        <v>166.66666666666669</v>
      </c>
      <c r="M20" s="135">
        <f t="shared" si="12"/>
        <v>83.333333333333343</v>
      </c>
      <c r="N20" s="136">
        <f t="shared" si="12"/>
        <v>63.265306122448983</v>
      </c>
      <c r="O20" s="137">
        <f t="shared" si="9"/>
        <v>83.333333333333343</v>
      </c>
      <c r="P20" s="136">
        <f t="shared" si="10"/>
        <v>79.591836734693871</v>
      </c>
      <c r="Q20" s="147"/>
      <c r="R20" s="147"/>
      <c r="S20" s="147"/>
      <c r="T20" s="147"/>
      <c r="U20" s="147"/>
      <c r="V20" s="147"/>
      <c r="W20" s="147"/>
      <c r="X20" s="147"/>
      <c r="Y20" s="147"/>
      <c r="Z20" s="147"/>
      <c r="AA20" s="147"/>
      <c r="AB20" s="147"/>
      <c r="AC20" s="147"/>
      <c r="AD20" s="147"/>
      <c r="AE20" s="147"/>
      <c r="AF20" s="147"/>
      <c r="AG20" s="147"/>
      <c r="AH20" s="147"/>
      <c r="AI20" s="147"/>
      <c r="AJ20" s="147"/>
      <c r="AK20" s="147"/>
      <c r="AL20" s="147"/>
      <c r="AM20" s="147"/>
      <c r="AN20" s="147"/>
      <c r="AO20" s="147"/>
      <c r="AP20" s="147"/>
      <c r="AQ20" s="147"/>
      <c r="AR20" s="147"/>
    </row>
    <row r="21" spans="1:44" ht="17.25" customHeight="1" x14ac:dyDescent="0.25">
      <c r="A21" s="10" t="s">
        <v>51</v>
      </c>
      <c r="B21" s="110">
        <v>12</v>
      </c>
      <c r="C21" s="11">
        <v>65</v>
      </c>
      <c r="D21" s="171">
        <f t="shared" si="1"/>
        <v>0.53156689564932946</v>
      </c>
      <c r="E21" s="112">
        <v>3</v>
      </c>
      <c r="F21" s="11">
        <v>15</v>
      </c>
      <c r="G21" s="131">
        <f t="shared" si="2"/>
        <v>0.11611704598235022</v>
      </c>
      <c r="H21" s="110">
        <v>8</v>
      </c>
      <c r="I21" s="11">
        <v>13</v>
      </c>
      <c r="J21" s="196">
        <f t="shared" si="3"/>
        <v>8.277618592804839E-2</v>
      </c>
      <c r="K21" s="135">
        <f t="shared" si="11"/>
        <v>400</v>
      </c>
      <c r="L21" s="136">
        <f t="shared" si="11"/>
        <v>433.33333333333331</v>
      </c>
      <c r="M21" s="135">
        <f t="shared" si="12"/>
        <v>112.5</v>
      </c>
      <c r="N21" s="136">
        <f t="shared" si="12"/>
        <v>230.76923076923075</v>
      </c>
      <c r="O21" s="137">
        <f t="shared" si="9"/>
        <v>37.5</v>
      </c>
      <c r="P21" s="136">
        <f t="shared" si="10"/>
        <v>115.38461538461537</v>
      </c>
      <c r="Q21" s="147"/>
      <c r="R21" s="147"/>
      <c r="S21" s="147"/>
      <c r="T21" s="147"/>
      <c r="U21" s="147"/>
      <c r="V21" s="147"/>
      <c r="W21" s="147"/>
      <c r="X21" s="147"/>
      <c r="Y21" s="147"/>
      <c r="Z21" s="147"/>
      <c r="AA21" s="147"/>
      <c r="AB21" s="147"/>
      <c r="AC21" s="147"/>
      <c r="AD21" s="147"/>
      <c r="AE21" s="147"/>
      <c r="AF21" s="147"/>
      <c r="AG21" s="147"/>
      <c r="AH21" s="147"/>
      <c r="AI21" s="147"/>
      <c r="AJ21" s="147"/>
      <c r="AK21" s="147"/>
      <c r="AL21" s="147"/>
      <c r="AM21" s="147"/>
      <c r="AN21" s="147"/>
      <c r="AO21" s="147"/>
      <c r="AP21" s="147"/>
      <c r="AQ21" s="147"/>
      <c r="AR21" s="147"/>
    </row>
    <row r="22" spans="1:44" x14ac:dyDescent="0.25">
      <c r="A22" s="10" t="s">
        <v>42</v>
      </c>
      <c r="B22" s="184">
        <v>16</v>
      </c>
      <c r="C22" s="152">
        <v>54</v>
      </c>
      <c r="D22" s="171">
        <f t="shared" si="1"/>
        <v>0.44160942100098138</v>
      </c>
      <c r="E22" s="112">
        <v>31</v>
      </c>
      <c r="F22" s="11">
        <v>138</v>
      </c>
      <c r="G22" s="131">
        <f t="shared" si="2"/>
        <v>1.0682768230376218</v>
      </c>
      <c r="H22" s="110">
        <v>25</v>
      </c>
      <c r="I22" s="11">
        <v>145</v>
      </c>
      <c r="J22" s="196">
        <f t="shared" si="3"/>
        <v>0.92327284304361668</v>
      </c>
      <c r="K22" s="135">
        <f t="shared" si="11"/>
        <v>51.612903225806448</v>
      </c>
      <c r="L22" s="224">
        <f t="shared" si="11"/>
        <v>39.130434782608695</v>
      </c>
      <c r="M22" s="135">
        <f t="shared" si="12"/>
        <v>40</v>
      </c>
      <c r="N22" s="136">
        <f t="shared" si="12"/>
        <v>20</v>
      </c>
      <c r="O22" s="137">
        <f t="shared" si="9"/>
        <v>124</v>
      </c>
      <c r="P22" s="136">
        <f t="shared" si="10"/>
        <v>95.172413793103445</v>
      </c>
      <c r="Q22" s="147"/>
      <c r="R22" s="147"/>
      <c r="S22" s="147"/>
      <c r="T22" s="147"/>
      <c r="U22" s="147"/>
      <c r="V22" s="147"/>
      <c r="W22" s="147"/>
      <c r="X22" s="147"/>
      <c r="Y22" s="147"/>
      <c r="Z22" s="147"/>
      <c r="AA22" s="147"/>
      <c r="AB22" s="147"/>
      <c r="AC22" s="147"/>
      <c r="AD22" s="147"/>
      <c r="AE22" s="147"/>
      <c r="AF22" s="147"/>
      <c r="AG22" s="147"/>
      <c r="AH22" s="147"/>
      <c r="AI22" s="147"/>
      <c r="AJ22" s="147"/>
      <c r="AK22" s="147"/>
      <c r="AL22" s="147"/>
      <c r="AM22" s="147"/>
      <c r="AN22" s="147"/>
      <c r="AO22" s="147"/>
      <c r="AP22" s="147"/>
      <c r="AQ22" s="147"/>
      <c r="AR22" s="147"/>
    </row>
    <row r="23" spans="1:44" x14ac:dyDescent="0.25">
      <c r="A23" s="10" t="s">
        <v>54</v>
      </c>
      <c r="B23" s="184">
        <v>13</v>
      </c>
      <c r="C23" s="152">
        <v>34</v>
      </c>
      <c r="D23" s="171">
        <f t="shared" si="1"/>
        <v>0.27805037618580308</v>
      </c>
      <c r="E23" s="112">
        <v>43</v>
      </c>
      <c r="F23" s="11">
        <v>210</v>
      </c>
      <c r="G23" s="131">
        <f t="shared" si="2"/>
        <v>1.6256386437529029</v>
      </c>
      <c r="H23" s="110">
        <v>32</v>
      </c>
      <c r="I23" s="11">
        <v>121</v>
      </c>
      <c r="J23" s="196">
        <f t="shared" si="3"/>
        <v>0.77045526902260431</v>
      </c>
      <c r="K23" s="135">
        <f>IF(OR(B23&lt;&gt;0)*(E23&lt;&gt;0),B23/E23*100," ")</f>
        <v>30.232558139534881</v>
      </c>
      <c r="L23" s="136">
        <f>IF(OR(C27&lt;&gt;0)*(F23&lt;&gt;0),C27/F23*100," ")</f>
        <v>11.904761904761903</v>
      </c>
      <c r="M23" s="135">
        <f t="shared" si="12"/>
        <v>15.625</v>
      </c>
      <c r="N23" s="136">
        <f t="shared" si="12"/>
        <v>20.66115702479339</v>
      </c>
      <c r="O23" s="137">
        <f t="shared" si="9"/>
        <v>134.375</v>
      </c>
      <c r="P23" s="136">
        <f t="shared" si="10"/>
        <v>173.55371900826447</v>
      </c>
      <c r="Q23" s="147"/>
      <c r="R23" s="147"/>
      <c r="S23" s="147"/>
      <c r="T23" s="147"/>
      <c r="U23" s="147"/>
      <c r="V23" s="147"/>
      <c r="W23" s="147"/>
      <c r="X23" s="147"/>
      <c r="Y23" s="147"/>
      <c r="Z23" s="147"/>
      <c r="AA23" s="147"/>
      <c r="AB23" s="147"/>
      <c r="AC23" s="147"/>
      <c r="AD23" s="147"/>
      <c r="AE23" s="147"/>
      <c r="AF23" s="147"/>
      <c r="AG23" s="147"/>
      <c r="AH23" s="147"/>
      <c r="AI23" s="147"/>
      <c r="AJ23" s="147"/>
      <c r="AK23" s="147"/>
      <c r="AL23" s="147"/>
      <c r="AM23" s="147"/>
      <c r="AN23" s="147"/>
      <c r="AO23" s="147"/>
      <c r="AP23" s="147"/>
      <c r="AQ23" s="147"/>
      <c r="AR23" s="147"/>
    </row>
    <row r="24" spans="1:44" x14ac:dyDescent="0.25">
      <c r="A24" s="10" t="s">
        <v>45</v>
      </c>
      <c r="B24" s="184">
        <v>10</v>
      </c>
      <c r="C24" s="152">
        <v>31</v>
      </c>
      <c r="D24" s="171">
        <f t="shared" si="1"/>
        <v>0.25351651946352632</v>
      </c>
      <c r="E24" s="112">
        <v>8</v>
      </c>
      <c r="F24" s="11">
        <v>34</v>
      </c>
      <c r="G24" s="131">
        <f t="shared" si="2"/>
        <v>0.26319863755999379</v>
      </c>
      <c r="H24" s="110">
        <v>9</v>
      </c>
      <c r="I24" s="11">
        <v>36</v>
      </c>
      <c r="J24" s="196">
        <f t="shared" si="3"/>
        <v>0.22922636103151861</v>
      </c>
      <c r="K24" s="135" t="str">
        <f>IF(OR(B28&lt;&gt;0)*(E24&lt;&gt;0),B28/E24*100," ")</f>
        <v xml:space="preserve"> </v>
      </c>
      <c r="L24" s="136">
        <f>IF(OR(C28&lt;&gt;0)*(F24&lt;&gt;0),C28/F24*100," ")</f>
        <v>70.588235294117652</v>
      </c>
      <c r="M24" s="135" t="str">
        <f t="shared" si="12"/>
        <v xml:space="preserve"> </v>
      </c>
      <c r="N24" s="136">
        <f t="shared" si="12"/>
        <v>66.666666666666657</v>
      </c>
      <c r="O24" s="137">
        <f t="shared" si="9"/>
        <v>88.888888888888886</v>
      </c>
      <c r="P24" s="136">
        <f t="shared" si="10"/>
        <v>94.444444444444443</v>
      </c>
      <c r="Q24" s="147"/>
      <c r="R24" s="147"/>
      <c r="S24" s="147"/>
      <c r="T24" s="147"/>
      <c r="U24" s="147"/>
      <c r="V24" s="147"/>
      <c r="W24" s="147"/>
      <c r="X24" s="147"/>
      <c r="Y24" s="147"/>
      <c r="Z24" s="147"/>
      <c r="AA24" s="147"/>
      <c r="AB24" s="147"/>
      <c r="AC24" s="147"/>
      <c r="AD24" s="147"/>
      <c r="AE24" s="147"/>
      <c r="AF24" s="147"/>
      <c r="AG24" s="147"/>
      <c r="AH24" s="147"/>
      <c r="AI24" s="147"/>
      <c r="AJ24" s="147"/>
      <c r="AK24" s="147"/>
      <c r="AL24" s="147"/>
      <c r="AM24" s="147"/>
      <c r="AN24" s="147"/>
      <c r="AO24" s="147"/>
      <c r="AP24" s="147"/>
      <c r="AQ24" s="147"/>
      <c r="AR24" s="147"/>
    </row>
    <row r="25" spans="1:44" x14ac:dyDescent="0.25">
      <c r="A25" s="10" t="s">
        <v>53</v>
      </c>
      <c r="B25" s="184">
        <v>9</v>
      </c>
      <c r="C25" s="152">
        <v>30</v>
      </c>
      <c r="D25" s="171">
        <f t="shared" si="1"/>
        <v>0.24533856722276742</v>
      </c>
      <c r="E25" s="112">
        <v>13</v>
      </c>
      <c r="F25" s="11">
        <v>43</v>
      </c>
      <c r="G25" s="131">
        <f t="shared" si="2"/>
        <v>0.33286886514940395</v>
      </c>
      <c r="H25" s="110">
        <v>8</v>
      </c>
      <c r="I25" s="11">
        <v>17</v>
      </c>
      <c r="J25" s="196">
        <f t="shared" si="3"/>
        <v>0.10824578159821714</v>
      </c>
      <c r="K25" s="135">
        <f>IF(OR(B29&lt;&gt;0)*(E25&lt;&gt;0),B29/E25*100," ")</f>
        <v>61.53846153846154</v>
      </c>
      <c r="L25" s="136">
        <f>IF(OR(C29&lt;&gt;0)*(F25&lt;&gt;0),C29/F25*100," ")</f>
        <v>51.162790697674424</v>
      </c>
      <c r="M25" s="135">
        <f t="shared" si="12"/>
        <v>100</v>
      </c>
      <c r="N25" s="136">
        <f t="shared" si="12"/>
        <v>129.41176470588235</v>
      </c>
      <c r="O25" s="137">
        <f t="shared" si="9"/>
        <v>162.5</v>
      </c>
      <c r="P25" s="136">
        <f t="shared" si="10"/>
        <v>252.94117647058823</v>
      </c>
      <c r="Q25" s="147"/>
      <c r="R25" s="147"/>
      <c r="S25" s="147"/>
      <c r="T25" s="147"/>
      <c r="U25" s="147"/>
      <c r="V25" s="147"/>
      <c r="W25" s="147"/>
      <c r="X25" s="147"/>
      <c r="Y25" s="147"/>
      <c r="Z25" s="147"/>
      <c r="AA25" s="147"/>
      <c r="AB25" s="147"/>
      <c r="AC25" s="147"/>
      <c r="AD25" s="147"/>
      <c r="AE25" s="147"/>
      <c r="AF25" s="147"/>
      <c r="AG25" s="147"/>
      <c r="AH25" s="147"/>
      <c r="AI25" s="147"/>
      <c r="AJ25" s="147"/>
      <c r="AK25" s="147"/>
      <c r="AL25" s="147"/>
      <c r="AM25" s="147"/>
      <c r="AN25" s="147"/>
      <c r="AO25" s="147"/>
      <c r="AP25" s="147"/>
      <c r="AQ25" s="147"/>
      <c r="AR25" s="147"/>
    </row>
    <row r="26" spans="1:44" x14ac:dyDescent="0.25">
      <c r="A26" s="10" t="s">
        <v>80</v>
      </c>
      <c r="B26" s="184">
        <v>10</v>
      </c>
      <c r="C26" s="152">
        <v>29</v>
      </c>
      <c r="D26" s="171">
        <f t="shared" si="1"/>
        <v>0.23716061498200852</v>
      </c>
      <c r="E26" s="112">
        <v>0</v>
      </c>
      <c r="F26" s="11">
        <v>0</v>
      </c>
      <c r="G26" s="131">
        <f t="shared" si="2"/>
        <v>0</v>
      </c>
      <c r="H26" s="110">
        <v>0</v>
      </c>
      <c r="I26" s="11">
        <v>0</v>
      </c>
      <c r="J26" s="196">
        <f t="shared" si="3"/>
        <v>0</v>
      </c>
      <c r="K26" s="135" t="str">
        <f>IF(OR(B16&lt;&gt;0)*(E26&lt;&gt;0),B16/E26*100," ")</f>
        <v xml:space="preserve"> </v>
      </c>
      <c r="L26" s="136" t="str">
        <f>IF(OR(C16&lt;&gt;0)*(F26&lt;&gt;0),C16/F26*100," ")</f>
        <v xml:space="preserve"> </v>
      </c>
      <c r="M26" s="135" t="str">
        <f>IF(OR(B16&lt;&gt;0)*(H26&lt;&gt;0),B16/H26*100," ")</f>
        <v xml:space="preserve"> </v>
      </c>
      <c r="N26" s="136" t="str">
        <f>IF(OR(C16&lt;&gt;0)*(I26&lt;&gt;0),C16/I26*100," ")</f>
        <v xml:space="preserve"> </v>
      </c>
      <c r="O26" s="137" t="str">
        <f t="shared" si="9"/>
        <v xml:space="preserve"> </v>
      </c>
      <c r="P26" s="136" t="str">
        <f t="shared" si="10"/>
        <v xml:space="preserve"> </v>
      </c>
      <c r="Q26" s="147"/>
      <c r="R26" s="147"/>
      <c r="S26" s="147"/>
      <c r="T26" s="147"/>
      <c r="U26" s="147"/>
      <c r="V26" s="147"/>
      <c r="W26" s="147"/>
      <c r="X26" s="147"/>
      <c r="Y26" s="147"/>
      <c r="Z26" s="147"/>
      <c r="AA26" s="147"/>
      <c r="AB26" s="147"/>
      <c r="AC26" s="147"/>
      <c r="AD26" s="147"/>
      <c r="AE26" s="147"/>
      <c r="AF26" s="147"/>
      <c r="AG26" s="147"/>
      <c r="AH26" s="147"/>
      <c r="AI26" s="147"/>
      <c r="AJ26" s="147"/>
      <c r="AK26" s="147"/>
      <c r="AL26" s="147"/>
      <c r="AM26" s="147"/>
      <c r="AN26" s="147"/>
      <c r="AO26" s="147"/>
      <c r="AP26" s="147"/>
      <c r="AQ26" s="147"/>
      <c r="AR26" s="147"/>
    </row>
    <row r="27" spans="1:44" x14ac:dyDescent="0.25">
      <c r="A27" s="10" t="s">
        <v>60</v>
      </c>
      <c r="B27" s="184">
        <v>5</v>
      </c>
      <c r="C27" s="152">
        <v>25</v>
      </c>
      <c r="D27" s="171">
        <f t="shared" si="1"/>
        <v>0.20444880601897283</v>
      </c>
      <c r="E27" s="112">
        <v>0</v>
      </c>
      <c r="F27" s="11">
        <v>0</v>
      </c>
      <c r="G27" s="131">
        <f t="shared" si="2"/>
        <v>0</v>
      </c>
      <c r="H27" s="110">
        <v>16</v>
      </c>
      <c r="I27" s="11">
        <v>66</v>
      </c>
      <c r="J27" s="196">
        <f t="shared" si="3"/>
        <v>0.42024832855778416</v>
      </c>
      <c r="K27" s="135" t="str">
        <f>IF(OR(B30&lt;&gt;0)*(E27&lt;&gt;0),B30/E27*100," ")</f>
        <v xml:space="preserve"> </v>
      </c>
      <c r="L27" s="136" t="str">
        <f>IF(OR(C30&lt;&gt;0)*(F27&lt;&gt;0),C30/F27*100," ")</f>
        <v xml:space="preserve"> </v>
      </c>
      <c r="M27" s="135">
        <f>IF(OR(B30&lt;&gt;0)*(H27&lt;&gt;0),B30/H27*100," ")</f>
        <v>18.75</v>
      </c>
      <c r="N27" s="136">
        <f>IF(OR(C30&lt;&gt;0)*(I27&lt;&gt;0),C30/I27*100," ")</f>
        <v>31.818181818181817</v>
      </c>
      <c r="O27" s="137" t="str">
        <f t="shared" si="9"/>
        <v xml:space="preserve"> </v>
      </c>
      <c r="P27" s="136" t="str">
        <f t="shared" si="10"/>
        <v xml:space="preserve"> </v>
      </c>
      <c r="Q27" s="147"/>
      <c r="R27" s="147"/>
      <c r="S27" s="147"/>
      <c r="T27" s="147"/>
      <c r="U27" s="147"/>
      <c r="V27" s="147"/>
      <c r="W27" s="147"/>
      <c r="X27" s="147"/>
      <c r="Y27" s="147"/>
      <c r="Z27" s="147"/>
      <c r="AA27" s="147"/>
      <c r="AB27" s="147"/>
      <c r="AC27" s="147"/>
      <c r="AD27" s="147"/>
      <c r="AE27" s="147"/>
      <c r="AF27" s="147"/>
      <c r="AG27" s="147"/>
      <c r="AH27" s="147"/>
      <c r="AI27" s="147"/>
      <c r="AJ27" s="147"/>
      <c r="AK27" s="147"/>
      <c r="AL27" s="147"/>
      <c r="AM27" s="147"/>
      <c r="AN27" s="147"/>
      <c r="AO27" s="147"/>
      <c r="AP27" s="147"/>
      <c r="AQ27" s="147"/>
      <c r="AR27" s="147"/>
    </row>
    <row r="28" spans="1:44" x14ac:dyDescent="0.25">
      <c r="A28" s="10" t="s">
        <v>58</v>
      </c>
      <c r="B28" s="110">
        <v>0</v>
      </c>
      <c r="C28" s="11">
        <v>24</v>
      </c>
      <c r="D28" s="171">
        <f t="shared" si="1"/>
        <v>0.19627085377821393</v>
      </c>
      <c r="E28" s="112">
        <v>5</v>
      </c>
      <c r="F28" s="11">
        <v>15</v>
      </c>
      <c r="G28" s="131">
        <f t="shared" si="2"/>
        <v>0.11611704598235022</v>
      </c>
      <c r="H28" s="110">
        <v>0</v>
      </c>
      <c r="I28" s="11">
        <v>0</v>
      </c>
      <c r="J28" s="196">
        <f t="shared" si="3"/>
        <v>0</v>
      </c>
      <c r="K28" s="135">
        <f>IF(OR(B21&lt;&gt;0)*(E28&lt;&gt;0),B21/E28*100," ")</f>
        <v>240</v>
      </c>
      <c r="L28" s="136">
        <f>IF(OR(C21&lt;&gt;0)*(F28&lt;&gt;0),C21/F28*100," ")</f>
        <v>433.33333333333331</v>
      </c>
      <c r="M28" s="135" t="str">
        <f>IF(OR(B21&lt;&gt;0)*(H28&lt;&gt;0),B21/H28*100," ")</f>
        <v xml:space="preserve"> </v>
      </c>
      <c r="N28" s="136" t="str">
        <f>IF(OR(C21&lt;&gt;0)*(I28&lt;&gt;0),C21/I28*100," ")</f>
        <v xml:space="preserve"> </v>
      </c>
      <c r="O28" s="137" t="str">
        <f t="shared" si="9"/>
        <v xml:space="preserve"> </v>
      </c>
      <c r="P28" s="136" t="str">
        <f t="shared" si="10"/>
        <v xml:space="preserve"> </v>
      </c>
      <c r="Q28" s="147"/>
      <c r="R28" s="147"/>
      <c r="S28" s="147"/>
      <c r="T28" s="147"/>
      <c r="U28" s="147"/>
      <c r="V28" s="147"/>
      <c r="W28" s="147"/>
      <c r="X28" s="147"/>
      <c r="Y28" s="147"/>
      <c r="Z28" s="147"/>
      <c r="AA28" s="147"/>
      <c r="AB28" s="147"/>
      <c r="AC28" s="147"/>
      <c r="AD28" s="147"/>
      <c r="AE28" s="147"/>
      <c r="AF28" s="147"/>
      <c r="AG28" s="147"/>
      <c r="AH28" s="147"/>
      <c r="AI28" s="147"/>
      <c r="AJ28" s="147"/>
      <c r="AK28" s="147"/>
      <c r="AL28" s="147"/>
      <c r="AM28" s="147"/>
      <c r="AN28" s="147"/>
      <c r="AO28" s="147"/>
      <c r="AP28" s="147"/>
      <c r="AQ28" s="147"/>
      <c r="AR28" s="147"/>
    </row>
    <row r="29" spans="1:44" x14ac:dyDescent="0.25">
      <c r="A29" s="10" t="s">
        <v>68</v>
      </c>
      <c r="B29" s="110">
        <v>8</v>
      </c>
      <c r="C29" s="11">
        <v>22</v>
      </c>
      <c r="D29" s="171">
        <f t="shared" si="1"/>
        <v>0.1799149492966961</v>
      </c>
      <c r="E29" s="112">
        <v>10</v>
      </c>
      <c r="F29" s="11">
        <v>14</v>
      </c>
      <c r="G29" s="131">
        <f t="shared" si="2"/>
        <v>0.10837590958352686</v>
      </c>
      <c r="H29" s="110">
        <v>4</v>
      </c>
      <c r="I29" s="11">
        <v>16</v>
      </c>
      <c r="J29" s="196">
        <f t="shared" si="3"/>
        <v>0.10187838268067495</v>
      </c>
      <c r="K29" s="135">
        <f t="shared" ref="K29:K38" si="13">IF(OR(B31&lt;&gt;0)*(E29&lt;&gt;0),B31/E29*100," ")</f>
        <v>20</v>
      </c>
      <c r="L29" s="136">
        <f t="shared" ref="L29:L38" si="14">IF(OR(C31&lt;&gt;0)*(F29&lt;&gt;0),C31/F29*100," ")</f>
        <v>142.85714285714286</v>
      </c>
      <c r="M29" s="135">
        <f>IF(OR(B31&lt;&gt;0)*(H29&lt;&gt;0),B31/H29*100," ")</f>
        <v>50</v>
      </c>
      <c r="N29" s="136">
        <f>IF(OR(C31&lt;&gt;0)*(I29&lt;&gt;0),C31/I29*100," ")</f>
        <v>125</v>
      </c>
      <c r="O29" s="137">
        <f t="shared" si="9"/>
        <v>250</v>
      </c>
      <c r="P29" s="136">
        <f t="shared" si="10"/>
        <v>87.5</v>
      </c>
      <c r="Q29" s="147"/>
      <c r="R29" s="147"/>
      <c r="S29" s="147"/>
      <c r="T29" s="147"/>
      <c r="U29" s="147"/>
      <c r="V29" s="147"/>
      <c r="W29" s="147"/>
      <c r="X29" s="147"/>
      <c r="Y29" s="147"/>
      <c r="Z29" s="147"/>
      <c r="AA29" s="147"/>
      <c r="AB29" s="147"/>
      <c r="AC29" s="147"/>
      <c r="AD29" s="147"/>
      <c r="AE29" s="147"/>
      <c r="AF29" s="147"/>
      <c r="AG29" s="147"/>
      <c r="AH29" s="147"/>
      <c r="AI29" s="147"/>
      <c r="AJ29" s="147"/>
      <c r="AK29" s="147"/>
      <c r="AL29" s="147"/>
      <c r="AM29" s="147"/>
      <c r="AN29" s="147"/>
      <c r="AO29" s="147"/>
      <c r="AP29" s="147"/>
      <c r="AQ29" s="147"/>
      <c r="AR29" s="147"/>
    </row>
    <row r="30" spans="1:44" x14ac:dyDescent="0.25">
      <c r="A30" s="10" t="s">
        <v>95</v>
      </c>
      <c r="B30" s="110">
        <v>3</v>
      </c>
      <c r="C30" s="11">
        <v>21</v>
      </c>
      <c r="D30" s="171">
        <f t="shared" si="1"/>
        <v>0.17173699705593717</v>
      </c>
      <c r="E30" s="112">
        <v>1</v>
      </c>
      <c r="F30" s="11">
        <v>2</v>
      </c>
      <c r="G30" s="131">
        <f t="shared" si="2"/>
        <v>1.5482272797646694E-2</v>
      </c>
      <c r="H30" s="110">
        <v>3</v>
      </c>
      <c r="I30" s="11">
        <v>4</v>
      </c>
      <c r="J30" s="196">
        <f t="shared" si="3"/>
        <v>2.5469595670168738E-2</v>
      </c>
      <c r="K30" s="135">
        <f t="shared" si="13"/>
        <v>400</v>
      </c>
      <c r="L30" s="136">
        <f t="shared" si="14"/>
        <v>900</v>
      </c>
      <c r="M30" s="135">
        <f>IF(OR(B30&lt;&gt;0)*(H30&lt;&gt;0),B30/H30*100," ")</f>
        <v>100</v>
      </c>
      <c r="N30" s="136">
        <f t="shared" ref="N30:N38" si="15">IF(OR(C32&lt;&gt;0)*(I30&lt;&gt;0),C32/I30*100," ")</f>
        <v>450</v>
      </c>
      <c r="O30" s="137">
        <f t="shared" si="9"/>
        <v>33.333333333333329</v>
      </c>
      <c r="P30" s="136">
        <f t="shared" si="10"/>
        <v>50</v>
      </c>
      <c r="Q30" s="147"/>
      <c r="R30" s="147"/>
      <c r="S30" s="147"/>
      <c r="T30" s="147"/>
      <c r="U30" s="147"/>
      <c r="V30" s="147"/>
      <c r="W30" s="147"/>
      <c r="X30" s="147"/>
      <c r="Y30" s="147"/>
      <c r="Z30" s="147"/>
      <c r="AA30" s="147"/>
      <c r="AB30" s="147"/>
      <c r="AC30" s="147"/>
      <c r="AD30" s="147"/>
      <c r="AE30" s="147"/>
      <c r="AF30" s="147"/>
      <c r="AG30" s="147"/>
      <c r="AH30" s="147"/>
      <c r="AI30" s="147"/>
      <c r="AJ30" s="147"/>
      <c r="AK30" s="147"/>
      <c r="AL30" s="147"/>
      <c r="AM30" s="147"/>
      <c r="AN30" s="147"/>
      <c r="AO30" s="147"/>
      <c r="AP30" s="147"/>
      <c r="AQ30" s="147"/>
      <c r="AR30" s="147"/>
    </row>
    <row r="31" spans="1:44" x14ac:dyDescent="0.25">
      <c r="A31" s="10" t="s">
        <v>84</v>
      </c>
      <c r="B31" s="110">
        <v>2</v>
      </c>
      <c r="C31" s="11">
        <v>20</v>
      </c>
      <c r="D31" s="171">
        <f t="shared" si="1"/>
        <v>0.16355904481517827</v>
      </c>
      <c r="E31" s="112">
        <v>1</v>
      </c>
      <c r="F31" s="11">
        <v>6</v>
      </c>
      <c r="G31" s="131">
        <f t="shared" si="2"/>
        <v>4.6446818392940084E-2</v>
      </c>
      <c r="H31" s="110">
        <v>0</v>
      </c>
      <c r="I31" s="11">
        <v>34</v>
      </c>
      <c r="J31" s="196">
        <f t="shared" si="3"/>
        <v>0.21649156319643428</v>
      </c>
      <c r="K31" s="135">
        <f t="shared" si="13"/>
        <v>300</v>
      </c>
      <c r="L31" s="136">
        <f t="shared" si="14"/>
        <v>200</v>
      </c>
      <c r="M31" s="135" t="str">
        <f t="shared" ref="M31:M38" si="16">IF(OR(B33&lt;&gt;0)*(H31&lt;&gt;0),B33/H31*100," ")</f>
        <v xml:space="preserve"> </v>
      </c>
      <c r="N31" s="136">
        <f t="shared" si="15"/>
        <v>35.294117647058826</v>
      </c>
      <c r="O31" s="137" t="str">
        <f t="shared" si="9"/>
        <v xml:space="preserve"> </v>
      </c>
      <c r="P31" s="136">
        <f t="shared" si="10"/>
        <v>17.647058823529413</v>
      </c>
      <c r="Q31" s="147"/>
      <c r="R31" s="147"/>
      <c r="S31" s="147"/>
      <c r="T31" s="147"/>
      <c r="U31" s="147"/>
      <c r="V31" s="147"/>
      <c r="W31" s="147"/>
      <c r="X31" s="147"/>
      <c r="Y31" s="147"/>
      <c r="Z31" s="147"/>
      <c r="AA31" s="147"/>
      <c r="AB31" s="147"/>
      <c r="AC31" s="147"/>
      <c r="AD31" s="147"/>
      <c r="AE31" s="147"/>
      <c r="AF31" s="147"/>
      <c r="AG31" s="147"/>
      <c r="AH31" s="147"/>
      <c r="AI31" s="147"/>
      <c r="AJ31" s="147"/>
      <c r="AK31" s="147"/>
      <c r="AL31" s="147"/>
      <c r="AM31" s="147"/>
      <c r="AN31" s="147"/>
      <c r="AO31" s="147"/>
      <c r="AP31" s="147"/>
      <c r="AQ31" s="147"/>
      <c r="AR31" s="147"/>
    </row>
    <row r="32" spans="1:44" x14ac:dyDescent="0.25">
      <c r="A32" s="10" t="s">
        <v>50</v>
      </c>
      <c r="B32" s="110">
        <v>4</v>
      </c>
      <c r="C32" s="11">
        <v>18</v>
      </c>
      <c r="D32" s="171">
        <f t="shared" si="1"/>
        <v>0.14720314033366044</v>
      </c>
      <c r="E32" s="112">
        <v>0</v>
      </c>
      <c r="F32" s="11">
        <v>0</v>
      </c>
      <c r="G32" s="131">
        <f t="shared" si="2"/>
        <v>0</v>
      </c>
      <c r="H32" s="110">
        <v>21</v>
      </c>
      <c r="I32" s="11">
        <v>49</v>
      </c>
      <c r="J32" s="196">
        <f t="shared" si="3"/>
        <v>0.31200254695956703</v>
      </c>
      <c r="K32" s="135" t="str">
        <f t="shared" si="13"/>
        <v xml:space="preserve"> </v>
      </c>
      <c r="L32" s="136" t="str">
        <f t="shared" si="14"/>
        <v xml:space="preserve"> </v>
      </c>
      <c r="M32" s="135">
        <f t="shared" si="16"/>
        <v>19.047619047619047</v>
      </c>
      <c r="N32" s="136">
        <f t="shared" si="15"/>
        <v>24.489795918367346</v>
      </c>
      <c r="O32" s="137" t="str">
        <f t="shared" si="9"/>
        <v xml:space="preserve"> </v>
      </c>
      <c r="P32" s="136" t="str">
        <f t="shared" si="10"/>
        <v xml:space="preserve"> </v>
      </c>
      <c r="Q32" s="147"/>
      <c r="R32" s="147"/>
      <c r="S32" s="147"/>
      <c r="T32" s="147"/>
      <c r="U32" s="147"/>
      <c r="V32" s="147"/>
      <c r="W32" s="147"/>
      <c r="X32" s="147"/>
      <c r="Y32" s="147"/>
      <c r="Z32" s="147"/>
      <c r="AA32" s="147"/>
      <c r="AB32" s="147"/>
      <c r="AC32" s="147"/>
      <c r="AD32" s="147"/>
      <c r="AE32" s="147"/>
      <c r="AF32" s="147"/>
      <c r="AG32" s="147"/>
      <c r="AH32" s="147"/>
      <c r="AI32" s="147"/>
      <c r="AJ32" s="147"/>
      <c r="AK32" s="147"/>
      <c r="AL32" s="147"/>
      <c r="AM32" s="147"/>
      <c r="AN32" s="147"/>
      <c r="AO32" s="147"/>
      <c r="AP32" s="147"/>
      <c r="AQ32" s="147"/>
      <c r="AR32" s="147"/>
    </row>
    <row r="33" spans="1:44" x14ac:dyDescent="0.25">
      <c r="A33" s="10" t="s">
        <v>55</v>
      </c>
      <c r="B33" s="110">
        <v>3</v>
      </c>
      <c r="C33" s="11">
        <v>12</v>
      </c>
      <c r="D33" s="171">
        <f t="shared" si="1"/>
        <v>9.8135426889106966E-2</v>
      </c>
      <c r="E33" s="112">
        <v>0</v>
      </c>
      <c r="F33" s="11">
        <v>0</v>
      </c>
      <c r="G33" s="131">
        <f t="shared" si="2"/>
        <v>0</v>
      </c>
      <c r="H33" s="110">
        <v>2</v>
      </c>
      <c r="I33" s="11">
        <v>2</v>
      </c>
      <c r="J33" s="196">
        <f t="shared" si="3"/>
        <v>1.2734797835084369E-2</v>
      </c>
      <c r="K33" s="135" t="str">
        <f t="shared" si="13"/>
        <v xml:space="preserve"> </v>
      </c>
      <c r="L33" s="136" t="str">
        <f t="shared" si="14"/>
        <v xml:space="preserve"> </v>
      </c>
      <c r="M33" s="135">
        <f t="shared" si="16"/>
        <v>350</v>
      </c>
      <c r="N33" s="136">
        <f t="shared" si="15"/>
        <v>600</v>
      </c>
      <c r="O33" s="137" t="str">
        <f t="shared" si="9"/>
        <v xml:space="preserve"> </v>
      </c>
      <c r="P33" s="136" t="str">
        <f t="shared" si="10"/>
        <v xml:space="preserve"> </v>
      </c>
      <c r="Q33" s="147"/>
      <c r="R33" s="147"/>
      <c r="S33" s="147"/>
      <c r="T33" s="147"/>
      <c r="U33" s="147"/>
      <c r="V33" s="147"/>
      <c r="W33" s="147"/>
      <c r="X33" s="147"/>
      <c r="Y33" s="147"/>
      <c r="Z33" s="147"/>
      <c r="AA33" s="147"/>
      <c r="AB33" s="147"/>
      <c r="AC33" s="147"/>
      <c r="AD33" s="147"/>
      <c r="AE33" s="147"/>
      <c r="AF33" s="147"/>
      <c r="AG33" s="147"/>
      <c r="AH33" s="147"/>
      <c r="AI33" s="147"/>
      <c r="AJ33" s="147"/>
      <c r="AK33" s="147"/>
      <c r="AL33" s="147"/>
      <c r="AM33" s="147"/>
      <c r="AN33" s="147"/>
      <c r="AO33" s="147"/>
      <c r="AP33" s="147"/>
      <c r="AQ33" s="147"/>
      <c r="AR33" s="147"/>
    </row>
    <row r="34" spans="1:44" x14ac:dyDescent="0.25">
      <c r="A34" s="10" t="s">
        <v>56</v>
      </c>
      <c r="B34" s="110">
        <v>4</v>
      </c>
      <c r="C34" s="11">
        <v>12</v>
      </c>
      <c r="D34" s="171">
        <f t="shared" si="1"/>
        <v>9.8135426889106966E-2</v>
      </c>
      <c r="E34" s="112">
        <v>1</v>
      </c>
      <c r="F34" s="11">
        <v>5</v>
      </c>
      <c r="G34" s="131">
        <f t="shared" si="2"/>
        <v>3.8705681994116739E-2</v>
      </c>
      <c r="H34" s="110">
        <v>6</v>
      </c>
      <c r="I34" s="11">
        <v>75</v>
      </c>
      <c r="J34" s="196">
        <f t="shared" si="3"/>
        <v>0.47755491881566381</v>
      </c>
      <c r="K34" s="135">
        <f t="shared" si="13"/>
        <v>600</v>
      </c>
      <c r="L34" s="136">
        <f t="shared" si="14"/>
        <v>220.00000000000003</v>
      </c>
      <c r="M34" s="135">
        <f t="shared" si="16"/>
        <v>100</v>
      </c>
      <c r="N34" s="136">
        <f t="shared" si="15"/>
        <v>14.666666666666666</v>
      </c>
      <c r="O34" s="137">
        <f t="shared" si="9"/>
        <v>16.666666666666664</v>
      </c>
      <c r="P34" s="136">
        <f t="shared" si="10"/>
        <v>6.666666666666667</v>
      </c>
      <c r="Q34" s="147"/>
      <c r="R34" s="147"/>
      <c r="S34" s="147"/>
      <c r="T34" s="147"/>
      <c r="U34" s="147"/>
      <c r="V34" s="147"/>
      <c r="W34" s="147"/>
      <c r="X34" s="147"/>
      <c r="Y34" s="147"/>
      <c r="Z34" s="147"/>
      <c r="AA34" s="147"/>
      <c r="AB34" s="147"/>
      <c r="AC34" s="147"/>
      <c r="AD34" s="147"/>
      <c r="AE34" s="147"/>
      <c r="AF34" s="147"/>
      <c r="AG34" s="147"/>
      <c r="AH34" s="147"/>
      <c r="AI34" s="147"/>
      <c r="AJ34" s="147"/>
      <c r="AK34" s="147"/>
      <c r="AL34" s="147"/>
      <c r="AM34" s="147"/>
      <c r="AN34" s="147"/>
      <c r="AO34" s="147"/>
      <c r="AP34" s="147"/>
      <c r="AQ34" s="147"/>
      <c r="AR34" s="147"/>
    </row>
    <row r="35" spans="1:44" x14ac:dyDescent="0.25">
      <c r="A35" s="10" t="s">
        <v>59</v>
      </c>
      <c r="B35" s="110">
        <v>7</v>
      </c>
      <c r="C35" s="11">
        <v>12</v>
      </c>
      <c r="D35" s="171">
        <f t="shared" si="1"/>
        <v>9.8135426889106966E-2</v>
      </c>
      <c r="E35" s="112">
        <v>1</v>
      </c>
      <c r="F35" s="11">
        <v>3</v>
      </c>
      <c r="G35" s="131">
        <f t="shared" si="2"/>
        <v>2.3223409196470042E-2</v>
      </c>
      <c r="H35" s="110">
        <v>2</v>
      </c>
      <c r="I35" s="11">
        <v>3</v>
      </c>
      <c r="J35" s="196">
        <f t="shared" si="3"/>
        <v>1.9102196752626553E-2</v>
      </c>
      <c r="K35" s="135">
        <f t="shared" si="13"/>
        <v>700</v>
      </c>
      <c r="L35" s="136">
        <f t="shared" si="14"/>
        <v>300</v>
      </c>
      <c r="M35" s="135">
        <f t="shared" si="16"/>
        <v>350</v>
      </c>
      <c r="N35" s="136">
        <f t="shared" si="15"/>
        <v>300</v>
      </c>
      <c r="O35" s="137">
        <f t="shared" si="9"/>
        <v>50</v>
      </c>
      <c r="P35" s="136">
        <f t="shared" si="10"/>
        <v>100</v>
      </c>
      <c r="Q35" s="147"/>
      <c r="R35" s="147"/>
      <c r="S35" s="147"/>
      <c r="T35" s="147"/>
      <c r="U35" s="147"/>
      <c r="V35" s="147"/>
      <c r="W35" s="147"/>
      <c r="X35" s="147"/>
      <c r="Y35" s="147"/>
      <c r="Z35" s="147"/>
      <c r="AA35" s="147"/>
      <c r="AB35" s="147"/>
      <c r="AC35" s="147"/>
      <c r="AD35" s="147"/>
      <c r="AE35" s="147"/>
      <c r="AF35" s="147"/>
      <c r="AG35" s="147"/>
      <c r="AH35" s="147"/>
      <c r="AI35" s="147"/>
      <c r="AJ35" s="147"/>
      <c r="AK35" s="147"/>
      <c r="AL35" s="147"/>
      <c r="AM35" s="147"/>
      <c r="AN35" s="147"/>
      <c r="AO35" s="147"/>
      <c r="AP35" s="147"/>
      <c r="AQ35" s="147"/>
      <c r="AR35" s="147"/>
    </row>
    <row r="36" spans="1:44" x14ac:dyDescent="0.25">
      <c r="A36" s="10" t="s">
        <v>57</v>
      </c>
      <c r="B36" s="110">
        <v>6</v>
      </c>
      <c r="C36" s="11">
        <v>11</v>
      </c>
      <c r="D36" s="171">
        <f t="shared" si="1"/>
        <v>8.9957474648348051E-2</v>
      </c>
      <c r="E36" s="112">
        <v>3</v>
      </c>
      <c r="F36" s="11">
        <v>10</v>
      </c>
      <c r="G36" s="131">
        <f t="shared" si="2"/>
        <v>7.7411363988233478E-2</v>
      </c>
      <c r="H36" s="110">
        <v>8</v>
      </c>
      <c r="I36" s="11">
        <v>13</v>
      </c>
      <c r="J36" s="196">
        <f t="shared" si="3"/>
        <v>8.277618592804839E-2</v>
      </c>
      <c r="K36" s="135" t="str">
        <f t="shared" si="13"/>
        <v xml:space="preserve"> </v>
      </c>
      <c r="L36" s="136">
        <f t="shared" si="14"/>
        <v>70</v>
      </c>
      <c r="M36" s="135" t="str">
        <f t="shared" si="16"/>
        <v xml:space="preserve"> </v>
      </c>
      <c r="N36" s="136">
        <f t="shared" si="15"/>
        <v>53.846153846153847</v>
      </c>
      <c r="O36" s="137">
        <f t="shared" si="9"/>
        <v>37.5</v>
      </c>
      <c r="P36" s="136">
        <f t="shared" si="10"/>
        <v>76.923076923076934</v>
      </c>
      <c r="Q36" s="147"/>
      <c r="R36" s="147"/>
      <c r="S36" s="147"/>
      <c r="T36" s="147"/>
      <c r="U36" s="147"/>
      <c r="V36" s="147"/>
      <c r="W36" s="147"/>
      <c r="X36" s="147"/>
      <c r="Y36" s="147"/>
      <c r="Z36" s="147"/>
      <c r="AA36" s="147"/>
      <c r="AB36" s="147"/>
      <c r="AC36" s="147"/>
      <c r="AD36" s="147"/>
      <c r="AE36" s="147"/>
      <c r="AF36" s="147"/>
      <c r="AG36" s="147"/>
      <c r="AH36" s="147"/>
      <c r="AI36" s="147"/>
      <c r="AJ36" s="147"/>
      <c r="AK36" s="147"/>
      <c r="AL36" s="147"/>
      <c r="AM36" s="147"/>
      <c r="AN36" s="147"/>
      <c r="AO36" s="147"/>
      <c r="AP36" s="147"/>
      <c r="AQ36" s="147"/>
      <c r="AR36" s="147"/>
    </row>
    <row r="37" spans="1:44" x14ac:dyDescent="0.25">
      <c r="A37" s="10" t="s">
        <v>49</v>
      </c>
      <c r="B37" s="110">
        <v>7</v>
      </c>
      <c r="C37" s="11">
        <v>9</v>
      </c>
      <c r="D37" s="171">
        <f t="shared" si="1"/>
        <v>7.3601570166830221E-2</v>
      </c>
      <c r="E37" s="112">
        <v>28</v>
      </c>
      <c r="F37" s="11">
        <v>158</v>
      </c>
      <c r="G37" s="131">
        <f t="shared" si="2"/>
        <v>1.223099551014089</v>
      </c>
      <c r="H37" s="110">
        <v>1</v>
      </c>
      <c r="I37" s="11">
        <v>2</v>
      </c>
      <c r="J37" s="196">
        <f t="shared" si="3"/>
        <v>1.2734797835084369E-2</v>
      </c>
      <c r="K37" s="135">
        <f t="shared" si="13"/>
        <v>7.1428571428571423</v>
      </c>
      <c r="L37" s="136">
        <f t="shared" si="14"/>
        <v>3.79746835443038</v>
      </c>
      <c r="M37" s="135">
        <f t="shared" si="16"/>
        <v>200</v>
      </c>
      <c r="N37" s="136">
        <f t="shared" si="15"/>
        <v>300</v>
      </c>
      <c r="O37" s="137">
        <f t="shared" si="9"/>
        <v>2800</v>
      </c>
      <c r="P37" s="136">
        <f t="shared" si="10"/>
        <v>7900</v>
      </c>
      <c r="Q37" s="147"/>
      <c r="R37" s="147"/>
      <c r="S37" s="147"/>
      <c r="T37" s="147"/>
      <c r="U37" s="147"/>
      <c r="V37" s="147"/>
      <c r="W37" s="147"/>
      <c r="X37" s="147"/>
      <c r="Y37" s="147"/>
      <c r="Z37" s="147"/>
      <c r="AA37" s="147"/>
      <c r="AB37" s="147"/>
      <c r="AC37" s="147"/>
      <c r="AD37" s="147"/>
      <c r="AE37" s="147"/>
      <c r="AF37" s="147"/>
      <c r="AG37" s="147"/>
      <c r="AH37" s="147"/>
      <c r="AI37" s="147"/>
      <c r="AJ37" s="147"/>
      <c r="AK37" s="147"/>
      <c r="AL37" s="147"/>
      <c r="AM37" s="147"/>
      <c r="AN37" s="147"/>
      <c r="AO37" s="147"/>
      <c r="AP37" s="147"/>
      <c r="AQ37" s="147"/>
      <c r="AR37" s="147"/>
    </row>
    <row r="38" spans="1:44" x14ac:dyDescent="0.25">
      <c r="A38" s="10" t="s">
        <v>64</v>
      </c>
      <c r="B38" s="110">
        <v>0</v>
      </c>
      <c r="C38" s="11">
        <v>7</v>
      </c>
      <c r="D38" s="171">
        <f t="shared" ref="D38:D69" si="17">IF($C$83&lt;&gt;0,C38/$C$83*100,0)</f>
        <v>5.7245665685312405E-2</v>
      </c>
      <c r="E38" s="112">
        <v>0</v>
      </c>
      <c r="F38" s="11">
        <v>0</v>
      </c>
      <c r="G38" s="131">
        <f t="shared" ref="G38:G69" si="18">IF($F$83&lt;&gt;0,F38/$F$83*100,0)</f>
        <v>0</v>
      </c>
      <c r="H38" s="110">
        <v>1</v>
      </c>
      <c r="I38" s="11">
        <v>2</v>
      </c>
      <c r="J38" s="196">
        <f t="shared" ref="J38:J69" si="19">IF($I$83&lt;&gt;0,I38/$I$83*100,0)</f>
        <v>1.2734797835084369E-2</v>
      </c>
      <c r="K38" s="135" t="str">
        <f t="shared" si="13"/>
        <v xml:space="preserve"> </v>
      </c>
      <c r="L38" s="136" t="str">
        <f t="shared" si="14"/>
        <v xml:space="preserve"> </v>
      </c>
      <c r="M38" s="135">
        <f t="shared" si="16"/>
        <v>100</v>
      </c>
      <c r="N38" s="136">
        <f t="shared" si="15"/>
        <v>250</v>
      </c>
      <c r="O38" s="237" t="str">
        <f t="shared" si="9"/>
        <v xml:space="preserve"> </v>
      </c>
      <c r="P38" s="136" t="str">
        <f t="shared" si="10"/>
        <v xml:space="preserve"> </v>
      </c>
      <c r="Q38" s="147"/>
      <c r="R38" s="147"/>
      <c r="S38" s="147"/>
      <c r="T38" s="147"/>
      <c r="U38" s="147"/>
      <c r="V38" s="147"/>
      <c r="W38" s="147"/>
      <c r="X38" s="147"/>
      <c r="Y38" s="147"/>
      <c r="Z38" s="147"/>
      <c r="AA38" s="147"/>
      <c r="AB38" s="147"/>
      <c r="AC38" s="147"/>
      <c r="AD38" s="147"/>
      <c r="AE38" s="147"/>
      <c r="AF38" s="147"/>
      <c r="AG38" s="147"/>
      <c r="AH38" s="147"/>
      <c r="AI38" s="147"/>
      <c r="AJ38" s="147"/>
      <c r="AK38" s="147"/>
      <c r="AL38" s="147"/>
      <c r="AM38" s="147"/>
      <c r="AN38" s="147"/>
      <c r="AO38" s="147"/>
      <c r="AP38" s="147"/>
      <c r="AQ38" s="147"/>
      <c r="AR38" s="147"/>
    </row>
    <row r="39" spans="1:44" x14ac:dyDescent="0.25">
      <c r="A39" s="10" t="s">
        <v>62</v>
      </c>
      <c r="B39" s="110">
        <v>2</v>
      </c>
      <c r="C39" s="11">
        <v>6</v>
      </c>
      <c r="D39" s="171">
        <f t="shared" si="17"/>
        <v>4.9067713444553483E-2</v>
      </c>
      <c r="E39" s="112">
        <v>0</v>
      </c>
      <c r="F39" s="11">
        <v>0</v>
      </c>
      <c r="G39" s="131">
        <f t="shared" si="18"/>
        <v>0</v>
      </c>
      <c r="H39" s="110">
        <v>1</v>
      </c>
      <c r="I39" s="11">
        <v>2</v>
      </c>
      <c r="J39" s="196">
        <f t="shared" si="19"/>
        <v>1.2734797835084369E-2</v>
      </c>
      <c r="K39" s="135" t="str">
        <f>IF(OR(B17&lt;&gt;0)*(E39&lt;&gt;0),B17/E39*100," ")</f>
        <v xml:space="preserve"> </v>
      </c>
      <c r="L39" s="136" t="str">
        <f>IF(OR(C17&lt;&gt;0)*(F39&lt;&gt;0),C17/F39*100," ")</f>
        <v xml:space="preserve"> </v>
      </c>
      <c r="M39" s="135">
        <f>IF(OR(B17&lt;&gt;0)*(H39&lt;&gt;0),B17/H39*100," ")</f>
        <v>2400</v>
      </c>
      <c r="N39" s="136">
        <f>IF(OR(C17&lt;&gt;0)*(I39&lt;&gt;0),C17/I39*100," ")</f>
        <v>4050</v>
      </c>
      <c r="O39" s="137" t="str">
        <f t="shared" si="9"/>
        <v xml:space="preserve"> </v>
      </c>
      <c r="P39" s="136" t="str">
        <f t="shared" si="10"/>
        <v xml:space="preserve"> </v>
      </c>
      <c r="Q39" s="147"/>
      <c r="R39" s="147"/>
      <c r="S39" s="147"/>
      <c r="T39" s="147"/>
      <c r="U39" s="147"/>
      <c r="V39" s="147"/>
      <c r="W39" s="147"/>
      <c r="X39" s="147"/>
      <c r="Y39" s="147"/>
      <c r="Z39" s="147"/>
      <c r="AA39" s="147"/>
      <c r="AB39" s="147"/>
      <c r="AC39" s="147"/>
      <c r="AD39" s="147"/>
      <c r="AE39" s="147"/>
      <c r="AF39" s="147"/>
      <c r="AG39" s="147"/>
      <c r="AH39" s="147"/>
      <c r="AI39" s="147"/>
      <c r="AJ39" s="147"/>
      <c r="AK39" s="147"/>
      <c r="AL39" s="147"/>
      <c r="AM39" s="147"/>
      <c r="AN39" s="147"/>
      <c r="AO39" s="147"/>
      <c r="AP39" s="147"/>
      <c r="AQ39" s="147"/>
      <c r="AR39" s="147"/>
    </row>
    <row r="40" spans="1:44" x14ac:dyDescent="0.25">
      <c r="A40" s="10" t="s">
        <v>41</v>
      </c>
      <c r="B40" s="110">
        <v>1</v>
      </c>
      <c r="C40" s="11">
        <v>5</v>
      </c>
      <c r="D40" s="171">
        <f t="shared" si="17"/>
        <v>4.0889761203794568E-2</v>
      </c>
      <c r="E40" s="112">
        <v>0</v>
      </c>
      <c r="F40" s="11">
        <v>0</v>
      </c>
      <c r="G40" s="131">
        <f t="shared" si="18"/>
        <v>0</v>
      </c>
      <c r="H40" s="110">
        <v>0</v>
      </c>
      <c r="I40" s="11">
        <v>0</v>
      </c>
      <c r="J40" s="196">
        <f t="shared" si="19"/>
        <v>0</v>
      </c>
      <c r="K40" s="135" t="str">
        <f t="shared" ref="K40:L45" si="20">IF(OR(B41&lt;&gt;0)*(E40&lt;&gt;0),B41/E40*100," ")</f>
        <v xml:space="preserve"> </v>
      </c>
      <c r="L40" s="136" t="str">
        <f t="shared" si="20"/>
        <v xml:space="preserve"> </v>
      </c>
      <c r="M40" s="135" t="str">
        <f t="shared" ref="M40:N45" si="21">IF(OR(B41&lt;&gt;0)*(H40&lt;&gt;0),B41/H40*100," ")</f>
        <v xml:space="preserve"> </v>
      </c>
      <c r="N40" s="136" t="str">
        <f t="shared" si="21"/>
        <v xml:space="preserve"> </v>
      </c>
      <c r="O40" s="137" t="str">
        <f t="shared" si="9"/>
        <v xml:space="preserve"> </v>
      </c>
      <c r="P40" s="136" t="str">
        <f t="shared" si="10"/>
        <v xml:space="preserve"> </v>
      </c>
      <c r="Q40" s="147"/>
      <c r="R40" s="147"/>
      <c r="S40" s="147"/>
      <c r="T40" s="147"/>
      <c r="U40" s="147"/>
      <c r="V40" s="147"/>
      <c r="W40" s="147"/>
      <c r="X40" s="147"/>
      <c r="Y40" s="147"/>
      <c r="Z40" s="147"/>
      <c r="AA40" s="147"/>
      <c r="AB40" s="147"/>
      <c r="AC40" s="147"/>
      <c r="AD40" s="147"/>
      <c r="AE40" s="147"/>
      <c r="AF40" s="147"/>
      <c r="AG40" s="147"/>
      <c r="AH40" s="147"/>
      <c r="AI40" s="147"/>
      <c r="AJ40" s="147"/>
      <c r="AK40" s="147"/>
      <c r="AL40" s="147"/>
      <c r="AM40" s="147"/>
      <c r="AN40" s="147"/>
      <c r="AO40" s="147"/>
      <c r="AP40" s="147"/>
      <c r="AQ40" s="147"/>
      <c r="AR40" s="147"/>
    </row>
    <row r="41" spans="1:44" x14ac:dyDescent="0.25">
      <c r="A41" s="10" t="s">
        <v>47</v>
      </c>
      <c r="B41" s="110">
        <v>4</v>
      </c>
      <c r="C41" s="11">
        <v>5</v>
      </c>
      <c r="D41" s="171">
        <f t="shared" si="17"/>
        <v>4.0889761203794568E-2</v>
      </c>
      <c r="E41" s="112">
        <v>8</v>
      </c>
      <c r="F41" s="11">
        <v>16</v>
      </c>
      <c r="G41" s="131">
        <f t="shared" si="18"/>
        <v>0.12385818238117355</v>
      </c>
      <c r="H41" s="110">
        <v>6</v>
      </c>
      <c r="I41" s="11">
        <v>11</v>
      </c>
      <c r="J41" s="196">
        <f t="shared" si="19"/>
        <v>7.0041388092964021E-2</v>
      </c>
      <c r="K41" s="135">
        <f t="shared" si="20"/>
        <v>50</v>
      </c>
      <c r="L41" s="136">
        <f t="shared" si="20"/>
        <v>25</v>
      </c>
      <c r="M41" s="135">
        <f t="shared" si="21"/>
        <v>66.666666666666657</v>
      </c>
      <c r="N41" s="136">
        <f t="shared" si="21"/>
        <v>36.363636363636367</v>
      </c>
      <c r="O41" s="137">
        <f t="shared" si="9"/>
        <v>133.33333333333331</v>
      </c>
      <c r="P41" s="136">
        <f t="shared" si="10"/>
        <v>145.45454545454547</v>
      </c>
      <c r="Q41" s="147"/>
      <c r="R41" s="147"/>
      <c r="S41" s="147"/>
      <c r="T41" s="147"/>
      <c r="U41" s="147"/>
      <c r="V41" s="147"/>
      <c r="W41" s="147"/>
      <c r="X41" s="147"/>
      <c r="Y41" s="147"/>
      <c r="Z41" s="147"/>
      <c r="AA41" s="147"/>
      <c r="AB41" s="147"/>
      <c r="AC41" s="147"/>
      <c r="AD41" s="147"/>
      <c r="AE41" s="147"/>
      <c r="AF41" s="147"/>
      <c r="AG41" s="147"/>
      <c r="AH41" s="147"/>
      <c r="AI41" s="147"/>
      <c r="AJ41" s="147"/>
      <c r="AK41" s="147"/>
      <c r="AL41" s="147"/>
      <c r="AM41" s="147"/>
      <c r="AN41" s="147"/>
      <c r="AO41" s="147"/>
      <c r="AP41" s="147"/>
      <c r="AQ41" s="147"/>
      <c r="AR41" s="147"/>
    </row>
    <row r="42" spans="1:44" x14ac:dyDescent="0.25">
      <c r="A42" s="10" t="s">
        <v>70</v>
      </c>
      <c r="B42" s="110">
        <v>4</v>
      </c>
      <c r="C42" s="11">
        <v>4</v>
      </c>
      <c r="D42" s="171">
        <f t="shared" si="17"/>
        <v>3.271180896303566E-2</v>
      </c>
      <c r="E42" s="112">
        <v>0</v>
      </c>
      <c r="F42" s="11">
        <v>0</v>
      </c>
      <c r="G42" s="131">
        <f t="shared" si="18"/>
        <v>0</v>
      </c>
      <c r="H42" s="110">
        <v>0</v>
      </c>
      <c r="I42" s="11">
        <v>0</v>
      </c>
      <c r="J42" s="196">
        <f t="shared" si="19"/>
        <v>0</v>
      </c>
      <c r="K42" s="135" t="str">
        <f t="shared" si="20"/>
        <v xml:space="preserve"> </v>
      </c>
      <c r="L42" s="136" t="str">
        <f t="shared" si="20"/>
        <v xml:space="preserve"> </v>
      </c>
      <c r="M42" s="135" t="str">
        <f t="shared" si="21"/>
        <v xml:space="preserve"> </v>
      </c>
      <c r="N42" s="136" t="str">
        <f t="shared" si="21"/>
        <v xml:space="preserve"> </v>
      </c>
      <c r="O42" s="137" t="str">
        <f t="shared" si="9"/>
        <v xml:space="preserve"> </v>
      </c>
      <c r="P42" s="136" t="str">
        <f t="shared" si="10"/>
        <v xml:space="preserve"> </v>
      </c>
      <c r="Q42" s="147"/>
      <c r="R42" s="147"/>
      <c r="S42" s="147"/>
      <c r="T42" s="147"/>
      <c r="U42" s="147"/>
      <c r="V42" s="147"/>
      <c r="W42" s="147"/>
      <c r="X42" s="147"/>
      <c r="Y42" s="147"/>
      <c r="Z42" s="147"/>
      <c r="AA42" s="147"/>
      <c r="AB42" s="147"/>
      <c r="AC42" s="147"/>
      <c r="AD42" s="147"/>
      <c r="AE42" s="147"/>
      <c r="AF42" s="147"/>
      <c r="AG42" s="147"/>
      <c r="AH42" s="147"/>
      <c r="AI42" s="147"/>
      <c r="AJ42" s="147"/>
      <c r="AK42" s="147"/>
      <c r="AL42" s="147"/>
      <c r="AM42" s="147"/>
      <c r="AN42" s="147"/>
      <c r="AO42" s="147"/>
      <c r="AP42" s="147"/>
      <c r="AQ42" s="147"/>
      <c r="AR42" s="147"/>
    </row>
    <row r="43" spans="1:44" x14ac:dyDescent="0.25">
      <c r="A43" s="10" t="s">
        <v>72</v>
      </c>
      <c r="B43" s="110">
        <v>0</v>
      </c>
      <c r="C43" s="11">
        <v>3</v>
      </c>
      <c r="D43" s="171">
        <f t="shared" si="17"/>
        <v>2.4533856722276742E-2</v>
      </c>
      <c r="E43" s="112">
        <v>0</v>
      </c>
      <c r="F43" s="11">
        <v>0</v>
      </c>
      <c r="G43" s="131">
        <f t="shared" si="18"/>
        <v>0</v>
      </c>
      <c r="H43" s="110">
        <v>0</v>
      </c>
      <c r="I43" s="11">
        <v>0</v>
      </c>
      <c r="J43" s="196">
        <f t="shared" si="19"/>
        <v>0</v>
      </c>
      <c r="K43" s="135" t="str">
        <f t="shared" si="20"/>
        <v xml:space="preserve"> </v>
      </c>
      <c r="L43" s="136" t="str">
        <f t="shared" si="20"/>
        <v xml:space="preserve"> </v>
      </c>
      <c r="M43" s="135" t="str">
        <f t="shared" si="21"/>
        <v xml:space="preserve"> </v>
      </c>
      <c r="N43" s="136" t="str">
        <f t="shared" si="21"/>
        <v xml:space="preserve"> </v>
      </c>
      <c r="O43" s="137" t="str">
        <f t="shared" si="9"/>
        <v xml:space="preserve"> </v>
      </c>
      <c r="P43" s="136" t="str">
        <f t="shared" si="10"/>
        <v xml:space="preserve"> </v>
      </c>
      <c r="Q43" s="147"/>
      <c r="R43" s="147"/>
      <c r="S43" s="147"/>
      <c r="T43" s="147"/>
      <c r="U43" s="147"/>
      <c r="V43" s="147"/>
      <c r="W43" s="147"/>
      <c r="X43" s="147"/>
      <c r="Y43" s="147"/>
      <c r="Z43" s="147"/>
      <c r="AA43" s="147"/>
      <c r="AB43" s="147"/>
      <c r="AC43" s="147"/>
      <c r="AD43" s="147"/>
      <c r="AE43" s="147"/>
      <c r="AF43" s="147"/>
      <c r="AG43" s="147"/>
      <c r="AH43" s="147"/>
      <c r="AI43" s="147"/>
      <c r="AJ43" s="147"/>
      <c r="AK43" s="147"/>
      <c r="AL43" s="147"/>
      <c r="AM43" s="147"/>
      <c r="AN43" s="147"/>
      <c r="AO43" s="147"/>
      <c r="AP43" s="147"/>
      <c r="AQ43" s="147"/>
      <c r="AR43" s="147"/>
    </row>
    <row r="44" spans="1:44" x14ac:dyDescent="0.25">
      <c r="A44" s="220" t="s">
        <v>102</v>
      </c>
      <c r="B44" s="110">
        <v>1</v>
      </c>
      <c r="C44" s="11">
        <v>3</v>
      </c>
      <c r="D44" s="171">
        <f t="shared" si="17"/>
        <v>2.4533856722276742E-2</v>
      </c>
      <c r="E44" s="112">
        <v>0</v>
      </c>
      <c r="F44" s="11">
        <v>0</v>
      </c>
      <c r="G44" s="131">
        <f t="shared" si="18"/>
        <v>0</v>
      </c>
      <c r="H44" s="110">
        <v>0</v>
      </c>
      <c r="I44" s="11">
        <v>0</v>
      </c>
      <c r="J44" s="196">
        <f t="shared" si="19"/>
        <v>0</v>
      </c>
      <c r="K44" s="135" t="str">
        <f t="shared" si="20"/>
        <v xml:space="preserve"> </v>
      </c>
      <c r="L44" s="136" t="str">
        <f t="shared" si="20"/>
        <v xml:space="preserve"> </v>
      </c>
      <c r="M44" s="135" t="str">
        <f t="shared" si="21"/>
        <v xml:space="preserve"> </v>
      </c>
      <c r="N44" s="136" t="str">
        <f t="shared" si="21"/>
        <v xml:space="preserve"> </v>
      </c>
      <c r="O44" s="137" t="str">
        <f t="shared" si="9"/>
        <v xml:space="preserve"> </v>
      </c>
      <c r="P44" s="136" t="str">
        <f t="shared" si="10"/>
        <v xml:space="preserve"> </v>
      </c>
      <c r="Q44" s="147"/>
      <c r="R44" s="147"/>
      <c r="S44" s="147"/>
      <c r="T44" s="147"/>
      <c r="U44" s="147"/>
      <c r="V44" s="147"/>
      <c r="W44" s="147"/>
      <c r="X44" s="147"/>
      <c r="Y44" s="147"/>
      <c r="Z44" s="147"/>
      <c r="AA44" s="147"/>
      <c r="AB44" s="147"/>
      <c r="AC44" s="147"/>
      <c r="AD44" s="147"/>
      <c r="AE44" s="147"/>
      <c r="AF44" s="147"/>
      <c r="AG44" s="147"/>
      <c r="AH44" s="147"/>
      <c r="AI44" s="147"/>
      <c r="AJ44" s="147"/>
      <c r="AK44" s="147"/>
      <c r="AL44" s="147"/>
      <c r="AM44" s="147"/>
      <c r="AN44" s="147"/>
      <c r="AO44" s="147"/>
      <c r="AP44" s="147"/>
      <c r="AQ44" s="147"/>
      <c r="AR44" s="147"/>
    </row>
    <row r="45" spans="1:44" x14ac:dyDescent="0.25">
      <c r="A45" s="10" t="s">
        <v>91</v>
      </c>
      <c r="B45" s="110">
        <v>1</v>
      </c>
      <c r="C45" s="11">
        <v>2</v>
      </c>
      <c r="D45" s="171">
        <f t="shared" si="17"/>
        <v>1.635590448151783E-2</v>
      </c>
      <c r="E45" s="112">
        <v>0</v>
      </c>
      <c r="F45" s="11">
        <v>0</v>
      </c>
      <c r="G45" s="131">
        <f t="shared" si="18"/>
        <v>0</v>
      </c>
      <c r="H45" s="110">
        <v>2</v>
      </c>
      <c r="I45" s="11">
        <v>2</v>
      </c>
      <c r="J45" s="196">
        <f t="shared" si="19"/>
        <v>1.2734797835084369E-2</v>
      </c>
      <c r="K45" s="135" t="str">
        <f t="shared" si="20"/>
        <v xml:space="preserve"> </v>
      </c>
      <c r="L45" s="136" t="str">
        <f t="shared" si="20"/>
        <v xml:space="preserve"> </v>
      </c>
      <c r="M45" s="135">
        <f t="shared" si="21"/>
        <v>50</v>
      </c>
      <c r="N45" s="136">
        <f t="shared" si="21"/>
        <v>50</v>
      </c>
      <c r="O45" s="137" t="str">
        <f t="shared" si="9"/>
        <v xml:space="preserve"> </v>
      </c>
      <c r="P45" s="136" t="str">
        <f t="shared" si="10"/>
        <v xml:space="preserve"> </v>
      </c>
      <c r="Q45" s="147"/>
      <c r="R45" s="147"/>
      <c r="S45" s="147"/>
      <c r="T45" s="147"/>
      <c r="U45" s="147"/>
      <c r="V45" s="147"/>
      <c r="W45" s="147"/>
      <c r="X45" s="147"/>
      <c r="Y45" s="147"/>
      <c r="Z45" s="147"/>
      <c r="AA45" s="147"/>
      <c r="AB45" s="147"/>
      <c r="AC45" s="147"/>
      <c r="AD45" s="147"/>
      <c r="AE45" s="147"/>
      <c r="AF45" s="147"/>
      <c r="AG45" s="147"/>
      <c r="AH45" s="147"/>
      <c r="AI45" s="147"/>
      <c r="AJ45" s="147"/>
      <c r="AK45" s="147"/>
      <c r="AL45" s="147"/>
      <c r="AM45" s="147"/>
      <c r="AN45" s="147"/>
      <c r="AO45" s="147"/>
      <c r="AP45" s="147"/>
      <c r="AQ45" s="147"/>
      <c r="AR45" s="147"/>
    </row>
    <row r="46" spans="1:44" x14ac:dyDescent="0.25">
      <c r="A46" s="10" t="s">
        <v>67</v>
      </c>
      <c r="B46" s="110">
        <v>1</v>
      </c>
      <c r="C46" s="11">
        <v>1</v>
      </c>
      <c r="D46" s="171">
        <f t="shared" si="17"/>
        <v>8.177952240758915E-3</v>
      </c>
      <c r="E46" s="112">
        <v>2</v>
      </c>
      <c r="F46" s="11">
        <v>6</v>
      </c>
      <c r="G46" s="131">
        <f t="shared" si="18"/>
        <v>4.6446818392940084E-2</v>
      </c>
      <c r="H46" s="110">
        <v>3</v>
      </c>
      <c r="I46" s="11">
        <v>7</v>
      </c>
      <c r="J46" s="196">
        <f t="shared" si="19"/>
        <v>4.4571792422795291E-2</v>
      </c>
      <c r="K46" s="135">
        <f>IF(OR(B18&lt;&gt;0)*(E46&lt;&gt;0),B18/E46*100," ")</f>
        <v>150</v>
      </c>
      <c r="L46" s="136">
        <f>IF(OR(C46&lt;&gt;0)*(F46&lt;&gt;0),C46/F46*100," ")</f>
        <v>16.666666666666664</v>
      </c>
      <c r="M46" s="135">
        <f>IF(OR(B18&lt;&gt;0)*(H46&lt;&gt;0),B18/H46*100," ")</f>
        <v>100</v>
      </c>
      <c r="N46" s="136">
        <f>IF(OR(C18&lt;&gt;0)*(I46&lt;&gt;0),C18/I46*100," ")</f>
        <v>1028.5714285714287</v>
      </c>
      <c r="O46" s="137">
        <f t="shared" si="9"/>
        <v>66.666666666666657</v>
      </c>
      <c r="P46" s="136">
        <f t="shared" si="10"/>
        <v>85.714285714285708</v>
      </c>
      <c r="Q46" s="147"/>
      <c r="R46" s="147"/>
      <c r="S46" s="147"/>
      <c r="T46" s="147"/>
      <c r="U46" s="147"/>
      <c r="V46" s="147"/>
      <c r="W46" s="147"/>
      <c r="X46" s="147"/>
      <c r="Y46" s="147"/>
      <c r="Z46" s="147"/>
      <c r="AA46" s="147"/>
      <c r="AB46" s="147"/>
      <c r="AC46" s="147"/>
      <c r="AD46" s="147"/>
      <c r="AE46" s="147"/>
      <c r="AF46" s="147"/>
      <c r="AG46" s="147"/>
      <c r="AH46" s="147"/>
      <c r="AI46" s="147"/>
      <c r="AJ46" s="147"/>
      <c r="AK46" s="147"/>
      <c r="AL46" s="147"/>
      <c r="AM46" s="147"/>
      <c r="AN46" s="147"/>
      <c r="AO46" s="147"/>
      <c r="AP46" s="147"/>
      <c r="AQ46" s="147"/>
      <c r="AR46" s="147"/>
    </row>
    <row r="47" spans="1:44" x14ac:dyDescent="0.25">
      <c r="A47" s="10" t="s">
        <v>61</v>
      </c>
      <c r="B47" s="110">
        <v>1</v>
      </c>
      <c r="C47" s="11">
        <v>1</v>
      </c>
      <c r="D47" s="171">
        <f t="shared" si="17"/>
        <v>8.177952240758915E-3</v>
      </c>
      <c r="E47" s="112">
        <v>0</v>
      </c>
      <c r="F47" s="11">
        <v>2</v>
      </c>
      <c r="G47" s="131">
        <f t="shared" si="18"/>
        <v>1.5482272797646694E-2</v>
      </c>
      <c r="H47" s="110">
        <v>4</v>
      </c>
      <c r="I47" s="11">
        <v>7</v>
      </c>
      <c r="J47" s="196">
        <f t="shared" si="19"/>
        <v>4.4571792422795291E-2</v>
      </c>
      <c r="K47" s="135" t="str">
        <f t="shared" si="5"/>
        <v xml:space="preserve"> </v>
      </c>
      <c r="L47" s="136">
        <f t="shared" si="6"/>
        <v>50</v>
      </c>
      <c r="M47" s="135">
        <f t="shared" si="7"/>
        <v>25</v>
      </c>
      <c r="N47" s="136">
        <f t="shared" si="8"/>
        <v>14.285714285714285</v>
      </c>
      <c r="O47" s="137" t="str">
        <f t="shared" si="9"/>
        <v xml:space="preserve"> </v>
      </c>
      <c r="P47" s="136">
        <f t="shared" si="10"/>
        <v>28.571428571428569</v>
      </c>
      <c r="Q47" s="147"/>
      <c r="R47" s="147"/>
      <c r="S47" s="147"/>
      <c r="T47" s="147"/>
      <c r="U47" s="147"/>
      <c r="V47" s="147"/>
      <c r="W47" s="147"/>
      <c r="X47" s="147"/>
      <c r="Y47" s="147"/>
      <c r="Z47" s="147"/>
      <c r="AA47" s="147"/>
      <c r="AB47" s="147"/>
      <c r="AC47" s="147"/>
      <c r="AD47" s="147"/>
      <c r="AE47" s="147"/>
      <c r="AF47" s="147"/>
      <c r="AG47" s="147"/>
      <c r="AH47" s="147"/>
      <c r="AI47" s="147"/>
      <c r="AJ47" s="147"/>
      <c r="AK47" s="147"/>
      <c r="AL47" s="147"/>
      <c r="AM47" s="147"/>
      <c r="AN47" s="147"/>
      <c r="AO47" s="147"/>
      <c r="AP47" s="147"/>
      <c r="AQ47" s="147"/>
      <c r="AR47" s="147"/>
    </row>
    <row r="48" spans="1:44" x14ac:dyDescent="0.25">
      <c r="A48" s="10" t="s">
        <v>77</v>
      </c>
      <c r="B48" s="110">
        <v>0</v>
      </c>
      <c r="C48" s="11">
        <v>0</v>
      </c>
      <c r="D48" s="171">
        <f t="shared" si="17"/>
        <v>0</v>
      </c>
      <c r="E48" s="112">
        <v>0</v>
      </c>
      <c r="F48" s="11">
        <v>0</v>
      </c>
      <c r="G48" s="131">
        <f t="shared" si="18"/>
        <v>0</v>
      </c>
      <c r="H48" s="110">
        <v>0</v>
      </c>
      <c r="I48" s="11">
        <v>0</v>
      </c>
      <c r="J48" s="196">
        <f t="shared" si="19"/>
        <v>0</v>
      </c>
      <c r="K48" s="135" t="str">
        <f t="shared" si="5"/>
        <v xml:space="preserve"> </v>
      </c>
      <c r="L48" s="136" t="str">
        <f t="shared" si="6"/>
        <v xml:space="preserve"> </v>
      </c>
      <c r="M48" s="241"/>
      <c r="N48" s="143"/>
      <c r="O48" s="137" t="str">
        <f t="shared" si="9"/>
        <v xml:space="preserve"> </v>
      </c>
      <c r="P48" s="136" t="str">
        <f t="shared" si="10"/>
        <v xml:space="preserve"> </v>
      </c>
      <c r="Q48" s="147"/>
      <c r="R48" s="147"/>
      <c r="S48" s="147"/>
      <c r="T48" s="147"/>
      <c r="U48" s="147"/>
      <c r="V48" s="147"/>
      <c r="W48" s="147"/>
      <c r="X48" s="147"/>
      <c r="Y48" s="147"/>
      <c r="Z48" s="147"/>
      <c r="AA48" s="147"/>
      <c r="AB48" s="147"/>
      <c r="AC48" s="147"/>
      <c r="AD48" s="147"/>
      <c r="AE48" s="147"/>
      <c r="AF48" s="147"/>
      <c r="AG48" s="147"/>
      <c r="AH48" s="147"/>
      <c r="AI48" s="147"/>
      <c r="AJ48" s="147"/>
      <c r="AK48" s="147"/>
      <c r="AL48" s="147"/>
      <c r="AM48" s="147"/>
      <c r="AN48" s="147"/>
      <c r="AO48" s="147"/>
      <c r="AP48" s="147"/>
      <c r="AQ48" s="147"/>
      <c r="AR48" s="147"/>
    </row>
    <row r="49" spans="1:44" ht="17.25" customHeight="1" x14ac:dyDescent="0.25">
      <c r="A49" s="10" t="s">
        <v>69</v>
      </c>
      <c r="B49" s="110">
        <v>0</v>
      </c>
      <c r="C49" s="11">
        <v>0</v>
      </c>
      <c r="D49" s="171">
        <f t="shared" si="17"/>
        <v>0</v>
      </c>
      <c r="E49" s="112">
        <v>0</v>
      </c>
      <c r="F49" s="11">
        <v>0</v>
      </c>
      <c r="G49" s="131">
        <f t="shared" si="18"/>
        <v>0</v>
      </c>
      <c r="H49" s="110">
        <v>0</v>
      </c>
      <c r="I49" s="11">
        <v>0</v>
      </c>
      <c r="J49" s="196">
        <f t="shared" si="19"/>
        <v>0</v>
      </c>
      <c r="K49" s="135" t="str">
        <f t="shared" si="5"/>
        <v xml:space="preserve"> </v>
      </c>
      <c r="L49" s="136" t="str">
        <f t="shared" si="6"/>
        <v xml:space="preserve"> </v>
      </c>
      <c r="M49" s="135" t="str">
        <f t="shared" ref="M49:M57" si="22">IF(OR(B48&lt;&gt;0)*(H48&lt;&gt;0),B48/H48*100," ")</f>
        <v xml:space="preserve"> </v>
      </c>
      <c r="N49" s="136" t="str">
        <f t="shared" ref="N49:N57" si="23">IF(OR(C48&lt;&gt;0)*(I48&lt;&gt;0),C48/I48*100," ")</f>
        <v xml:space="preserve"> </v>
      </c>
      <c r="O49" s="137" t="str">
        <f t="shared" si="9"/>
        <v xml:space="preserve"> </v>
      </c>
      <c r="P49" s="236" t="str">
        <f t="shared" si="10"/>
        <v xml:space="preserve"> </v>
      </c>
      <c r="Q49" s="147"/>
      <c r="R49" s="147"/>
      <c r="S49" s="147"/>
      <c r="T49" s="147"/>
      <c r="U49" s="147"/>
      <c r="V49" s="147"/>
      <c r="W49" s="147"/>
      <c r="X49" s="147"/>
      <c r="Y49" s="147"/>
      <c r="Z49" s="147"/>
      <c r="AA49" s="147"/>
      <c r="AB49" s="147"/>
      <c r="AC49" s="147"/>
      <c r="AD49" s="147"/>
      <c r="AE49" s="147"/>
      <c r="AF49" s="147"/>
      <c r="AG49" s="147"/>
      <c r="AH49" s="147"/>
      <c r="AI49" s="147"/>
      <c r="AJ49" s="147"/>
      <c r="AK49" s="147"/>
      <c r="AL49" s="147"/>
      <c r="AM49" s="147"/>
      <c r="AN49" s="147"/>
      <c r="AO49" s="147"/>
      <c r="AP49" s="147"/>
      <c r="AQ49" s="147"/>
      <c r="AR49" s="147"/>
    </row>
    <row r="50" spans="1:44" x14ac:dyDescent="0.25">
      <c r="A50" s="10" t="s">
        <v>73</v>
      </c>
      <c r="B50" s="110">
        <v>0</v>
      </c>
      <c r="C50" s="11">
        <v>0</v>
      </c>
      <c r="D50" s="171">
        <f t="shared" si="17"/>
        <v>0</v>
      </c>
      <c r="E50" s="112">
        <v>1</v>
      </c>
      <c r="F50" s="11">
        <v>2</v>
      </c>
      <c r="G50" s="131">
        <f t="shared" si="18"/>
        <v>1.5482272797646694E-2</v>
      </c>
      <c r="H50" s="110">
        <v>2</v>
      </c>
      <c r="I50" s="11">
        <v>20</v>
      </c>
      <c r="J50" s="196">
        <f t="shared" si="19"/>
        <v>0.12734797835084369</v>
      </c>
      <c r="K50" s="135" t="str">
        <f t="shared" si="5"/>
        <v xml:space="preserve"> </v>
      </c>
      <c r="L50" s="136" t="str">
        <f t="shared" si="6"/>
        <v xml:space="preserve"> </v>
      </c>
      <c r="M50" s="135" t="str">
        <f t="shared" si="22"/>
        <v xml:space="preserve"> </v>
      </c>
      <c r="N50" s="136" t="str">
        <f t="shared" si="23"/>
        <v xml:space="preserve"> </v>
      </c>
      <c r="O50" s="137">
        <f t="shared" si="9"/>
        <v>50</v>
      </c>
      <c r="P50" s="236">
        <f t="shared" si="10"/>
        <v>10</v>
      </c>
      <c r="Q50" s="147"/>
      <c r="R50" s="147"/>
      <c r="S50" s="147"/>
      <c r="T50" s="147"/>
      <c r="U50" s="147"/>
      <c r="V50" s="147"/>
      <c r="W50" s="147"/>
      <c r="X50" s="147"/>
      <c r="Y50" s="147"/>
      <c r="Z50" s="147"/>
      <c r="AA50" s="147"/>
      <c r="AB50" s="147"/>
      <c r="AC50" s="147"/>
      <c r="AD50" s="147"/>
      <c r="AE50" s="147"/>
      <c r="AF50" s="147"/>
      <c r="AG50" s="147"/>
      <c r="AH50" s="147"/>
      <c r="AI50" s="147"/>
      <c r="AJ50" s="147"/>
      <c r="AK50" s="147"/>
      <c r="AL50" s="147"/>
      <c r="AM50" s="147"/>
      <c r="AN50" s="147"/>
      <c r="AO50" s="147"/>
      <c r="AP50" s="147"/>
      <c r="AQ50" s="147"/>
      <c r="AR50" s="147"/>
    </row>
    <row r="51" spans="1:44" x14ac:dyDescent="0.25">
      <c r="A51" s="10" t="s">
        <v>88</v>
      </c>
      <c r="B51" s="110">
        <v>0</v>
      </c>
      <c r="C51" s="11">
        <v>0</v>
      </c>
      <c r="D51" s="171">
        <f t="shared" si="17"/>
        <v>0</v>
      </c>
      <c r="E51" s="112">
        <v>0</v>
      </c>
      <c r="F51" s="11">
        <v>0</v>
      </c>
      <c r="G51" s="131">
        <f t="shared" si="18"/>
        <v>0</v>
      </c>
      <c r="H51" s="110">
        <v>0</v>
      </c>
      <c r="I51" s="11">
        <v>0</v>
      </c>
      <c r="J51" s="196">
        <f t="shared" si="19"/>
        <v>0</v>
      </c>
      <c r="K51" s="135" t="str">
        <f t="shared" si="5"/>
        <v xml:space="preserve"> </v>
      </c>
      <c r="L51" s="136" t="str">
        <f t="shared" si="6"/>
        <v xml:space="preserve"> </v>
      </c>
      <c r="M51" s="135" t="str">
        <f t="shared" si="22"/>
        <v xml:space="preserve"> </v>
      </c>
      <c r="N51" s="136" t="str">
        <f t="shared" si="23"/>
        <v xml:space="preserve"> </v>
      </c>
      <c r="O51" s="137" t="str">
        <f t="shared" si="9"/>
        <v xml:space="preserve"> </v>
      </c>
      <c r="P51" s="236" t="str">
        <f t="shared" si="10"/>
        <v xml:space="preserve"> </v>
      </c>
      <c r="Q51" s="147"/>
      <c r="R51" s="147"/>
      <c r="S51" s="147"/>
      <c r="T51" s="147"/>
      <c r="U51" s="147"/>
      <c r="V51" s="147"/>
      <c r="W51" s="147"/>
      <c r="X51" s="147"/>
      <c r="Y51" s="147"/>
      <c r="Z51" s="147"/>
      <c r="AA51" s="147"/>
      <c r="AB51" s="147"/>
      <c r="AC51" s="147"/>
      <c r="AD51" s="147"/>
      <c r="AE51" s="147"/>
      <c r="AF51" s="147"/>
      <c r="AG51" s="147"/>
      <c r="AH51" s="147"/>
      <c r="AI51" s="147"/>
      <c r="AJ51" s="147"/>
      <c r="AK51" s="147"/>
      <c r="AL51" s="147"/>
      <c r="AM51" s="147"/>
      <c r="AN51" s="147"/>
      <c r="AO51" s="147"/>
      <c r="AP51" s="147"/>
      <c r="AQ51" s="147"/>
      <c r="AR51" s="147"/>
    </row>
    <row r="52" spans="1:44" x14ac:dyDescent="0.25">
      <c r="A52" s="10" t="s">
        <v>89</v>
      </c>
      <c r="B52" s="110">
        <v>0</v>
      </c>
      <c r="C52" s="11">
        <v>0</v>
      </c>
      <c r="D52" s="171">
        <f t="shared" si="17"/>
        <v>0</v>
      </c>
      <c r="E52" s="112">
        <v>0</v>
      </c>
      <c r="F52" s="11">
        <v>0</v>
      </c>
      <c r="G52" s="131">
        <f t="shared" si="18"/>
        <v>0</v>
      </c>
      <c r="H52" s="110">
        <v>1</v>
      </c>
      <c r="I52" s="11">
        <v>17</v>
      </c>
      <c r="J52" s="196">
        <f t="shared" si="19"/>
        <v>0.10824578159821714</v>
      </c>
      <c r="K52" s="135" t="str">
        <f t="shared" si="5"/>
        <v xml:space="preserve"> </v>
      </c>
      <c r="L52" s="136" t="str">
        <f t="shared" si="6"/>
        <v xml:space="preserve"> </v>
      </c>
      <c r="M52" s="135" t="str">
        <f t="shared" si="22"/>
        <v xml:space="preserve"> </v>
      </c>
      <c r="N52" s="136" t="str">
        <f t="shared" si="23"/>
        <v xml:space="preserve"> </v>
      </c>
      <c r="O52" s="137" t="str">
        <f t="shared" si="9"/>
        <v xml:space="preserve"> </v>
      </c>
      <c r="P52" s="236" t="str">
        <f t="shared" si="10"/>
        <v xml:space="preserve"> </v>
      </c>
      <c r="Q52" s="147"/>
      <c r="R52" s="147"/>
      <c r="S52" s="147"/>
      <c r="T52" s="147"/>
      <c r="U52" s="147"/>
      <c r="V52" s="147"/>
      <c r="W52" s="147"/>
      <c r="X52" s="147"/>
      <c r="Y52" s="147"/>
      <c r="Z52" s="147"/>
      <c r="AA52" s="147"/>
      <c r="AB52" s="147"/>
      <c r="AC52" s="147"/>
      <c r="AD52" s="147"/>
      <c r="AE52" s="147"/>
      <c r="AF52" s="147"/>
      <c r="AG52" s="147"/>
      <c r="AH52" s="147"/>
      <c r="AI52" s="147"/>
      <c r="AJ52" s="147"/>
      <c r="AK52" s="147"/>
      <c r="AL52" s="147"/>
      <c r="AM52" s="147"/>
      <c r="AN52" s="147"/>
      <c r="AO52" s="147"/>
      <c r="AP52" s="147"/>
      <c r="AQ52" s="147"/>
      <c r="AR52" s="147"/>
    </row>
    <row r="53" spans="1:44" x14ac:dyDescent="0.25">
      <c r="A53" s="10" t="s">
        <v>86</v>
      </c>
      <c r="B53" s="110">
        <v>0</v>
      </c>
      <c r="C53" s="11">
        <v>0</v>
      </c>
      <c r="D53" s="171">
        <f t="shared" si="17"/>
        <v>0</v>
      </c>
      <c r="E53" s="112">
        <v>0</v>
      </c>
      <c r="F53" s="11">
        <v>0</v>
      </c>
      <c r="G53" s="131">
        <f t="shared" si="18"/>
        <v>0</v>
      </c>
      <c r="H53" s="110">
        <v>0</v>
      </c>
      <c r="I53" s="11">
        <v>0</v>
      </c>
      <c r="J53" s="196">
        <f t="shared" si="19"/>
        <v>0</v>
      </c>
      <c r="K53" s="135" t="str">
        <f t="shared" si="5"/>
        <v xml:space="preserve"> </v>
      </c>
      <c r="L53" s="136" t="str">
        <f t="shared" si="6"/>
        <v xml:space="preserve"> </v>
      </c>
      <c r="M53" s="135" t="str">
        <f t="shared" si="22"/>
        <v xml:space="preserve"> </v>
      </c>
      <c r="N53" s="136" t="str">
        <f t="shared" si="23"/>
        <v xml:space="preserve"> </v>
      </c>
      <c r="O53" s="137" t="str">
        <f t="shared" si="9"/>
        <v xml:space="preserve"> </v>
      </c>
      <c r="P53" s="236" t="str">
        <f t="shared" si="10"/>
        <v xml:space="preserve"> </v>
      </c>
      <c r="Q53" s="147"/>
      <c r="R53" s="147"/>
      <c r="S53" s="147"/>
      <c r="T53" s="147"/>
      <c r="U53" s="147"/>
      <c r="V53" s="147"/>
      <c r="W53" s="147"/>
      <c r="X53" s="147"/>
      <c r="Y53" s="147"/>
      <c r="Z53" s="147"/>
      <c r="AA53" s="147"/>
      <c r="AB53" s="147"/>
      <c r="AC53" s="147"/>
      <c r="AD53" s="147"/>
      <c r="AE53" s="147"/>
      <c r="AF53" s="147"/>
      <c r="AG53" s="147"/>
      <c r="AH53" s="147"/>
      <c r="AI53" s="147"/>
      <c r="AJ53" s="147"/>
      <c r="AK53" s="147"/>
      <c r="AL53" s="147"/>
      <c r="AM53" s="147"/>
      <c r="AN53" s="147"/>
      <c r="AO53" s="147"/>
      <c r="AP53" s="147"/>
      <c r="AQ53" s="147"/>
      <c r="AR53" s="147"/>
    </row>
    <row r="54" spans="1:44" ht="17.25" customHeight="1" x14ac:dyDescent="0.25">
      <c r="A54" s="10" t="s">
        <v>65</v>
      </c>
      <c r="B54" s="110">
        <v>0</v>
      </c>
      <c r="C54" s="11">
        <v>0</v>
      </c>
      <c r="D54" s="171">
        <f t="shared" si="17"/>
        <v>0</v>
      </c>
      <c r="E54" s="112">
        <v>0</v>
      </c>
      <c r="F54" s="11">
        <v>0</v>
      </c>
      <c r="G54" s="131">
        <f t="shared" si="18"/>
        <v>0</v>
      </c>
      <c r="H54" s="110">
        <v>5</v>
      </c>
      <c r="I54" s="11">
        <v>6</v>
      </c>
      <c r="J54" s="196">
        <f t="shared" si="19"/>
        <v>3.8204393505253106E-2</v>
      </c>
      <c r="K54" s="135" t="str">
        <f t="shared" si="5"/>
        <v xml:space="preserve"> </v>
      </c>
      <c r="L54" s="136" t="str">
        <f t="shared" si="6"/>
        <v xml:space="preserve"> </v>
      </c>
      <c r="M54" s="135" t="str">
        <f t="shared" si="22"/>
        <v xml:space="preserve"> </v>
      </c>
      <c r="N54" s="136" t="str">
        <f t="shared" si="23"/>
        <v xml:space="preserve"> </v>
      </c>
      <c r="O54" s="237" t="str">
        <f t="shared" si="9"/>
        <v xml:space="preserve"> </v>
      </c>
      <c r="P54" s="236" t="str">
        <f t="shared" si="10"/>
        <v xml:space="preserve"> </v>
      </c>
      <c r="Q54" s="147"/>
      <c r="R54" s="147"/>
      <c r="S54" s="147"/>
      <c r="T54" s="147"/>
      <c r="U54" s="147"/>
      <c r="V54" s="147"/>
      <c r="W54" s="147"/>
      <c r="X54" s="147"/>
      <c r="Y54" s="147"/>
      <c r="Z54" s="147"/>
      <c r="AA54" s="147"/>
      <c r="AB54" s="147"/>
      <c r="AC54" s="147"/>
      <c r="AD54" s="147"/>
      <c r="AE54" s="147"/>
      <c r="AF54" s="147"/>
      <c r="AG54" s="147"/>
      <c r="AH54" s="147"/>
      <c r="AI54" s="147"/>
      <c r="AJ54" s="147"/>
      <c r="AK54" s="147"/>
      <c r="AL54" s="147"/>
      <c r="AM54" s="147"/>
      <c r="AN54" s="147"/>
      <c r="AO54" s="147"/>
      <c r="AP54" s="147"/>
      <c r="AQ54" s="147"/>
      <c r="AR54" s="147"/>
    </row>
    <row r="55" spans="1:44" x14ac:dyDescent="0.25">
      <c r="A55" s="10" t="s">
        <v>85</v>
      </c>
      <c r="B55" s="110">
        <v>0</v>
      </c>
      <c r="C55" s="11">
        <v>0</v>
      </c>
      <c r="D55" s="171">
        <f t="shared" si="17"/>
        <v>0</v>
      </c>
      <c r="E55" s="112">
        <v>0</v>
      </c>
      <c r="F55" s="11">
        <v>0</v>
      </c>
      <c r="G55" s="131">
        <f t="shared" si="18"/>
        <v>0</v>
      </c>
      <c r="H55" s="110">
        <v>4</v>
      </c>
      <c r="I55" s="11">
        <v>11</v>
      </c>
      <c r="J55" s="196">
        <f t="shared" si="19"/>
        <v>7.0041388092964021E-2</v>
      </c>
      <c r="K55" s="135" t="str">
        <f t="shared" si="5"/>
        <v xml:space="preserve"> </v>
      </c>
      <c r="L55" s="136" t="str">
        <f t="shared" si="6"/>
        <v xml:space="preserve"> </v>
      </c>
      <c r="M55" s="135" t="str">
        <f t="shared" si="22"/>
        <v xml:space="preserve"> </v>
      </c>
      <c r="N55" s="136" t="str">
        <f t="shared" si="23"/>
        <v xml:space="preserve"> </v>
      </c>
      <c r="O55" s="137" t="str">
        <f t="shared" si="9"/>
        <v xml:space="preserve"> </v>
      </c>
      <c r="P55" s="236" t="str">
        <f t="shared" si="10"/>
        <v xml:space="preserve"> </v>
      </c>
      <c r="Q55" s="147"/>
      <c r="R55" s="147"/>
      <c r="S55" s="147"/>
      <c r="T55" s="147"/>
      <c r="U55" s="147"/>
      <c r="V55" s="147"/>
      <c r="W55" s="147"/>
      <c r="X55" s="147"/>
      <c r="Y55" s="147"/>
      <c r="Z55" s="147"/>
      <c r="AA55" s="147"/>
      <c r="AB55" s="147"/>
      <c r="AC55" s="147"/>
      <c r="AD55" s="147"/>
      <c r="AE55" s="147"/>
      <c r="AF55" s="147"/>
      <c r="AG55" s="147"/>
      <c r="AH55" s="147"/>
      <c r="AI55" s="147"/>
      <c r="AJ55" s="147"/>
      <c r="AK55" s="147"/>
      <c r="AL55" s="147"/>
      <c r="AM55" s="147"/>
      <c r="AN55" s="147"/>
      <c r="AO55" s="147"/>
      <c r="AP55" s="147"/>
      <c r="AQ55" s="147"/>
      <c r="AR55" s="147"/>
    </row>
    <row r="56" spans="1:44" x14ac:dyDescent="0.25">
      <c r="A56" s="10" t="s">
        <v>90</v>
      </c>
      <c r="B56" s="110">
        <v>0</v>
      </c>
      <c r="C56" s="11">
        <v>0</v>
      </c>
      <c r="D56" s="171">
        <f t="shared" si="17"/>
        <v>0</v>
      </c>
      <c r="E56" s="112">
        <v>0</v>
      </c>
      <c r="F56" s="11">
        <v>0</v>
      </c>
      <c r="G56" s="131">
        <f t="shared" si="18"/>
        <v>0</v>
      </c>
      <c r="H56" s="110">
        <v>0</v>
      </c>
      <c r="I56" s="11">
        <v>0</v>
      </c>
      <c r="J56" s="196">
        <f t="shared" si="19"/>
        <v>0</v>
      </c>
      <c r="K56" s="135" t="str">
        <f t="shared" si="5"/>
        <v xml:space="preserve"> </v>
      </c>
      <c r="L56" s="136" t="str">
        <f t="shared" si="6"/>
        <v xml:space="preserve"> </v>
      </c>
      <c r="M56" s="135" t="str">
        <f t="shared" si="22"/>
        <v xml:space="preserve"> </v>
      </c>
      <c r="N56" s="136" t="str">
        <f t="shared" si="23"/>
        <v xml:space="preserve"> </v>
      </c>
      <c r="O56" s="137" t="str">
        <f t="shared" si="9"/>
        <v xml:space="preserve"> </v>
      </c>
      <c r="P56" s="236" t="str">
        <f t="shared" si="10"/>
        <v xml:space="preserve"> </v>
      </c>
      <c r="Q56" s="147"/>
      <c r="R56" s="147"/>
      <c r="S56" s="147"/>
      <c r="T56" s="147"/>
      <c r="U56" s="147"/>
      <c r="V56" s="147"/>
      <c r="W56" s="147"/>
      <c r="X56" s="147"/>
      <c r="Y56" s="147"/>
      <c r="Z56" s="147"/>
      <c r="AA56" s="147"/>
      <c r="AB56" s="147"/>
      <c r="AC56" s="147"/>
      <c r="AD56" s="147"/>
      <c r="AE56" s="147"/>
      <c r="AF56" s="147"/>
      <c r="AG56" s="147"/>
      <c r="AH56" s="147"/>
      <c r="AI56" s="147"/>
      <c r="AJ56" s="147"/>
      <c r="AK56" s="147"/>
      <c r="AL56" s="147"/>
      <c r="AM56" s="147"/>
      <c r="AN56" s="147"/>
      <c r="AO56" s="147"/>
      <c r="AP56" s="147"/>
      <c r="AQ56" s="147"/>
      <c r="AR56" s="147"/>
    </row>
    <row r="57" spans="1:44" x14ac:dyDescent="0.25">
      <c r="A57" s="10" t="s">
        <v>87</v>
      </c>
      <c r="B57" s="110">
        <v>0</v>
      </c>
      <c r="C57" s="11">
        <v>0</v>
      </c>
      <c r="D57" s="171">
        <f t="shared" si="17"/>
        <v>0</v>
      </c>
      <c r="E57" s="112">
        <v>4</v>
      </c>
      <c r="F57" s="11">
        <v>8</v>
      </c>
      <c r="G57" s="131">
        <f t="shared" si="18"/>
        <v>6.1929091190586774E-2</v>
      </c>
      <c r="H57" s="110">
        <v>0</v>
      </c>
      <c r="I57" s="11">
        <v>0</v>
      </c>
      <c r="J57" s="196">
        <f t="shared" si="19"/>
        <v>0</v>
      </c>
      <c r="K57" s="135" t="str">
        <f t="shared" si="5"/>
        <v xml:space="preserve"> </v>
      </c>
      <c r="L57" s="136" t="str">
        <f t="shared" si="6"/>
        <v xml:space="preserve"> </v>
      </c>
      <c r="M57" s="135" t="str">
        <f t="shared" si="22"/>
        <v xml:space="preserve"> </v>
      </c>
      <c r="N57" s="136" t="str">
        <f t="shared" si="23"/>
        <v xml:space="preserve"> </v>
      </c>
      <c r="O57" s="137" t="str">
        <f t="shared" si="9"/>
        <v xml:space="preserve"> </v>
      </c>
      <c r="P57" s="236" t="str">
        <f t="shared" si="10"/>
        <v xml:space="preserve"> </v>
      </c>
      <c r="Q57" s="147"/>
      <c r="R57" s="147"/>
      <c r="S57" s="147"/>
      <c r="T57" s="147"/>
      <c r="U57" s="147"/>
      <c r="V57" s="147"/>
      <c r="W57" s="147"/>
      <c r="X57" s="147"/>
      <c r="Y57" s="147"/>
      <c r="Z57" s="147"/>
      <c r="AA57" s="147"/>
      <c r="AB57" s="147"/>
      <c r="AC57" s="147"/>
      <c r="AD57" s="147"/>
      <c r="AE57" s="147"/>
      <c r="AF57" s="147"/>
      <c r="AG57" s="147"/>
      <c r="AH57" s="147"/>
      <c r="AI57" s="147"/>
      <c r="AJ57" s="147"/>
      <c r="AK57" s="147"/>
      <c r="AL57" s="147"/>
      <c r="AM57" s="147"/>
      <c r="AN57" s="147"/>
      <c r="AO57" s="147"/>
      <c r="AP57" s="147"/>
      <c r="AQ57" s="147"/>
      <c r="AR57" s="147"/>
    </row>
    <row r="58" spans="1:44" x14ac:dyDescent="0.25">
      <c r="A58" s="10" t="s">
        <v>81</v>
      </c>
      <c r="B58" s="110">
        <v>0</v>
      </c>
      <c r="C58" s="11">
        <v>0</v>
      </c>
      <c r="D58" s="171">
        <f t="shared" si="17"/>
        <v>0</v>
      </c>
      <c r="E58" s="112">
        <v>0</v>
      </c>
      <c r="F58" s="11">
        <v>0</v>
      </c>
      <c r="G58" s="131">
        <f t="shared" si="18"/>
        <v>0</v>
      </c>
      <c r="H58" s="110">
        <v>0</v>
      </c>
      <c r="I58" s="11">
        <v>0</v>
      </c>
      <c r="J58" s="196">
        <f t="shared" si="19"/>
        <v>0</v>
      </c>
      <c r="K58" s="135" t="str">
        <f t="shared" si="5"/>
        <v xml:space="preserve"> </v>
      </c>
      <c r="L58" s="136" t="str">
        <f t="shared" si="6"/>
        <v xml:space="preserve"> </v>
      </c>
      <c r="M58" s="135" t="str">
        <f t="shared" si="7"/>
        <v xml:space="preserve"> </v>
      </c>
      <c r="N58" s="136" t="str">
        <f t="shared" si="8"/>
        <v xml:space="preserve"> </v>
      </c>
      <c r="O58" s="137" t="str">
        <f t="shared" si="9"/>
        <v xml:space="preserve"> </v>
      </c>
      <c r="P58" s="136" t="str">
        <f t="shared" si="10"/>
        <v xml:space="preserve"> </v>
      </c>
      <c r="Q58" s="147"/>
      <c r="R58" s="147"/>
      <c r="S58" s="147"/>
      <c r="T58" s="147"/>
      <c r="U58" s="147"/>
      <c r="V58" s="147"/>
      <c r="W58" s="147"/>
      <c r="X58" s="147"/>
      <c r="Y58" s="147"/>
      <c r="Z58" s="147"/>
      <c r="AA58" s="147"/>
      <c r="AB58" s="147"/>
      <c r="AC58" s="147"/>
      <c r="AD58" s="147"/>
      <c r="AE58" s="147"/>
      <c r="AF58" s="147"/>
      <c r="AG58" s="147"/>
      <c r="AH58" s="147"/>
      <c r="AI58" s="147"/>
      <c r="AJ58" s="147"/>
      <c r="AK58" s="147"/>
      <c r="AL58" s="147"/>
      <c r="AM58" s="147"/>
      <c r="AN58" s="147"/>
      <c r="AO58" s="147"/>
      <c r="AP58" s="147"/>
      <c r="AQ58" s="147"/>
      <c r="AR58" s="147"/>
    </row>
    <row r="59" spans="1:44" ht="17.25" customHeight="1" x14ac:dyDescent="0.25">
      <c r="A59" s="10" t="s">
        <v>92</v>
      </c>
      <c r="B59" s="110">
        <v>0</v>
      </c>
      <c r="C59" s="11">
        <v>0</v>
      </c>
      <c r="D59" s="171">
        <f t="shared" si="17"/>
        <v>0</v>
      </c>
      <c r="E59" s="112">
        <v>1</v>
      </c>
      <c r="F59" s="11">
        <v>1</v>
      </c>
      <c r="G59" s="131">
        <f t="shared" si="18"/>
        <v>7.7411363988233468E-3</v>
      </c>
      <c r="H59" s="110">
        <v>0</v>
      </c>
      <c r="I59" s="11">
        <v>0</v>
      </c>
      <c r="J59" s="196">
        <f t="shared" si="19"/>
        <v>0</v>
      </c>
      <c r="K59" s="135" t="str">
        <f t="shared" si="5"/>
        <v xml:space="preserve"> </v>
      </c>
      <c r="L59" s="136" t="str">
        <f t="shared" si="6"/>
        <v xml:space="preserve"> </v>
      </c>
      <c r="M59" s="135" t="str">
        <f t="shared" si="7"/>
        <v xml:space="preserve"> </v>
      </c>
      <c r="N59" s="136" t="str">
        <f t="shared" si="8"/>
        <v xml:space="preserve"> </v>
      </c>
      <c r="O59" s="137" t="str">
        <f t="shared" si="9"/>
        <v xml:space="preserve"> </v>
      </c>
      <c r="P59" s="136" t="str">
        <f t="shared" si="10"/>
        <v xml:space="preserve"> </v>
      </c>
      <c r="Q59" s="147"/>
      <c r="R59" s="147"/>
      <c r="S59" s="147"/>
      <c r="T59" s="147"/>
      <c r="U59" s="147"/>
      <c r="V59" s="147"/>
      <c r="W59" s="147"/>
      <c r="X59" s="147"/>
      <c r="Y59" s="147"/>
      <c r="Z59" s="147"/>
      <c r="AA59" s="147"/>
      <c r="AB59" s="147"/>
      <c r="AC59" s="147"/>
      <c r="AD59" s="147"/>
      <c r="AE59" s="147"/>
      <c r="AF59" s="147"/>
      <c r="AG59" s="147"/>
      <c r="AH59" s="147"/>
      <c r="AI59" s="147"/>
      <c r="AJ59" s="147"/>
      <c r="AK59" s="147"/>
      <c r="AL59" s="147"/>
      <c r="AM59" s="147"/>
      <c r="AN59" s="147"/>
      <c r="AO59" s="147"/>
      <c r="AP59" s="147"/>
      <c r="AQ59" s="147"/>
      <c r="AR59" s="147"/>
    </row>
    <row r="60" spans="1:44" x14ac:dyDescent="0.25">
      <c r="A60" s="10" t="s">
        <v>93</v>
      </c>
      <c r="B60" s="110">
        <v>0</v>
      </c>
      <c r="C60" s="11">
        <v>0</v>
      </c>
      <c r="D60" s="171">
        <f t="shared" si="17"/>
        <v>0</v>
      </c>
      <c r="E60" s="112">
        <v>0</v>
      </c>
      <c r="F60" s="11">
        <v>0</v>
      </c>
      <c r="G60" s="131">
        <f t="shared" si="18"/>
        <v>0</v>
      </c>
      <c r="H60" s="110">
        <v>0</v>
      </c>
      <c r="I60" s="11">
        <v>0</v>
      </c>
      <c r="J60" s="196">
        <f t="shared" si="19"/>
        <v>0</v>
      </c>
      <c r="K60" s="135" t="str">
        <f t="shared" si="5"/>
        <v xml:space="preserve"> </v>
      </c>
      <c r="L60" s="136" t="str">
        <f t="shared" si="6"/>
        <v xml:space="preserve"> </v>
      </c>
      <c r="M60" s="135" t="str">
        <f t="shared" si="7"/>
        <v xml:space="preserve"> </v>
      </c>
      <c r="N60" s="136" t="str">
        <f t="shared" si="8"/>
        <v xml:space="preserve"> </v>
      </c>
      <c r="O60" s="237" t="str">
        <f t="shared" si="9"/>
        <v xml:space="preserve"> </v>
      </c>
      <c r="P60" s="136" t="str">
        <f t="shared" si="10"/>
        <v xml:space="preserve"> </v>
      </c>
      <c r="Q60" s="147"/>
      <c r="R60" s="147"/>
      <c r="S60" s="147"/>
      <c r="T60" s="147"/>
      <c r="U60" s="147"/>
      <c r="V60" s="147"/>
      <c r="W60" s="147"/>
      <c r="X60" s="147"/>
      <c r="Y60" s="147"/>
      <c r="Z60" s="147"/>
      <c r="AA60" s="147"/>
      <c r="AB60" s="147"/>
      <c r="AC60" s="147"/>
      <c r="AD60" s="147"/>
      <c r="AE60" s="147"/>
      <c r="AF60" s="147"/>
      <c r="AG60" s="147"/>
      <c r="AH60" s="147"/>
      <c r="AI60" s="147"/>
      <c r="AJ60" s="147"/>
      <c r="AK60" s="147"/>
      <c r="AL60" s="147"/>
      <c r="AM60" s="147"/>
      <c r="AN60" s="147"/>
      <c r="AO60" s="147"/>
      <c r="AP60" s="147"/>
      <c r="AQ60" s="147"/>
      <c r="AR60" s="147"/>
    </row>
    <row r="61" spans="1:44" x14ac:dyDescent="0.25">
      <c r="A61" s="10" t="s">
        <v>79</v>
      </c>
      <c r="B61" s="110">
        <v>0</v>
      </c>
      <c r="C61" s="11">
        <v>0</v>
      </c>
      <c r="D61" s="171">
        <f t="shared" si="17"/>
        <v>0</v>
      </c>
      <c r="E61" s="112">
        <v>0</v>
      </c>
      <c r="F61" s="11">
        <v>0</v>
      </c>
      <c r="G61" s="131">
        <f t="shared" si="18"/>
        <v>0</v>
      </c>
      <c r="H61" s="110">
        <v>0</v>
      </c>
      <c r="I61" s="11">
        <v>0</v>
      </c>
      <c r="J61" s="196">
        <f t="shared" si="19"/>
        <v>0</v>
      </c>
      <c r="K61" s="135" t="str">
        <f t="shared" si="5"/>
        <v xml:space="preserve"> </v>
      </c>
      <c r="L61" s="136" t="str">
        <f t="shared" si="6"/>
        <v xml:space="preserve"> </v>
      </c>
      <c r="M61" s="135" t="str">
        <f t="shared" si="7"/>
        <v xml:space="preserve"> </v>
      </c>
      <c r="N61" s="136" t="str">
        <f t="shared" si="8"/>
        <v xml:space="preserve"> </v>
      </c>
      <c r="O61" s="237" t="str">
        <f t="shared" si="9"/>
        <v xml:space="preserve"> </v>
      </c>
      <c r="P61" s="136" t="str">
        <f t="shared" si="10"/>
        <v xml:space="preserve"> </v>
      </c>
      <c r="Q61" s="147"/>
      <c r="R61" s="147"/>
      <c r="S61" s="147"/>
      <c r="T61" s="147"/>
      <c r="U61" s="147"/>
      <c r="V61" s="147"/>
      <c r="W61" s="147"/>
      <c r="X61" s="147"/>
      <c r="Y61" s="147"/>
      <c r="Z61" s="147"/>
      <c r="AA61" s="147"/>
      <c r="AB61" s="147"/>
      <c r="AC61" s="147"/>
      <c r="AD61" s="147"/>
      <c r="AE61" s="147"/>
      <c r="AF61" s="147"/>
      <c r="AG61" s="147"/>
      <c r="AH61" s="147"/>
      <c r="AI61" s="147"/>
      <c r="AJ61" s="147"/>
      <c r="AK61" s="147"/>
      <c r="AL61" s="147"/>
      <c r="AM61" s="147"/>
      <c r="AN61" s="147"/>
      <c r="AO61" s="147"/>
      <c r="AP61" s="147"/>
      <c r="AQ61" s="147"/>
      <c r="AR61" s="147"/>
    </row>
    <row r="62" spans="1:44" x14ac:dyDescent="0.25">
      <c r="A62" s="10" t="s">
        <v>94</v>
      </c>
      <c r="B62" s="110">
        <v>0</v>
      </c>
      <c r="C62" s="11">
        <v>0</v>
      </c>
      <c r="D62" s="171">
        <f t="shared" si="17"/>
        <v>0</v>
      </c>
      <c r="E62" s="112">
        <v>0</v>
      </c>
      <c r="F62" s="11">
        <v>0</v>
      </c>
      <c r="G62" s="131">
        <f t="shared" si="18"/>
        <v>0</v>
      </c>
      <c r="H62" s="110">
        <v>0</v>
      </c>
      <c r="I62" s="11">
        <v>0</v>
      </c>
      <c r="J62" s="196">
        <f t="shared" si="19"/>
        <v>0</v>
      </c>
      <c r="K62" s="135" t="str">
        <f t="shared" si="5"/>
        <v xml:space="preserve"> </v>
      </c>
      <c r="L62" s="136" t="str">
        <f t="shared" si="6"/>
        <v xml:space="preserve"> </v>
      </c>
      <c r="M62" s="135" t="str">
        <f t="shared" si="7"/>
        <v xml:space="preserve"> </v>
      </c>
      <c r="N62" s="136" t="str">
        <f t="shared" si="8"/>
        <v xml:space="preserve"> </v>
      </c>
      <c r="O62" s="237" t="str">
        <f t="shared" si="9"/>
        <v xml:space="preserve"> </v>
      </c>
      <c r="P62" s="136" t="str">
        <f t="shared" si="10"/>
        <v xml:space="preserve"> </v>
      </c>
      <c r="Q62" s="147"/>
      <c r="R62" s="147"/>
      <c r="S62" s="147"/>
      <c r="T62" s="147"/>
      <c r="U62" s="147"/>
      <c r="V62" s="147"/>
      <c r="W62" s="147"/>
      <c r="X62" s="147"/>
      <c r="Y62" s="147"/>
      <c r="Z62" s="147"/>
      <c r="AA62" s="147"/>
      <c r="AB62" s="147"/>
      <c r="AC62" s="147"/>
      <c r="AD62" s="147"/>
      <c r="AE62" s="147"/>
      <c r="AF62" s="147"/>
      <c r="AG62" s="147"/>
      <c r="AH62" s="147"/>
      <c r="AI62" s="147"/>
      <c r="AJ62" s="147"/>
      <c r="AK62" s="147"/>
      <c r="AL62" s="147"/>
      <c r="AM62" s="147"/>
      <c r="AN62" s="147"/>
      <c r="AO62" s="147"/>
      <c r="AP62" s="147"/>
      <c r="AQ62" s="147"/>
      <c r="AR62" s="147"/>
    </row>
    <row r="63" spans="1:44" x14ac:dyDescent="0.25">
      <c r="A63" s="10" t="s">
        <v>82</v>
      </c>
      <c r="B63" s="110">
        <v>0</v>
      </c>
      <c r="C63" s="11">
        <v>0</v>
      </c>
      <c r="D63" s="171">
        <f t="shared" si="17"/>
        <v>0</v>
      </c>
      <c r="E63" s="112">
        <v>0</v>
      </c>
      <c r="F63" s="11">
        <v>0</v>
      </c>
      <c r="G63" s="131">
        <f t="shared" si="18"/>
        <v>0</v>
      </c>
      <c r="H63" s="110">
        <v>3</v>
      </c>
      <c r="I63" s="11">
        <v>3</v>
      </c>
      <c r="J63" s="196">
        <f t="shared" si="19"/>
        <v>1.9102196752626553E-2</v>
      </c>
      <c r="K63" s="135" t="str">
        <f t="shared" si="5"/>
        <v xml:space="preserve"> </v>
      </c>
      <c r="L63" s="136" t="str">
        <f t="shared" si="6"/>
        <v xml:space="preserve"> </v>
      </c>
      <c r="M63" s="135" t="str">
        <f t="shared" si="7"/>
        <v xml:space="preserve"> </v>
      </c>
      <c r="N63" s="136" t="str">
        <f t="shared" si="8"/>
        <v xml:space="preserve"> </v>
      </c>
      <c r="O63" s="237" t="str">
        <f t="shared" si="9"/>
        <v xml:space="preserve"> </v>
      </c>
      <c r="P63" s="136" t="str">
        <f t="shared" si="10"/>
        <v xml:space="preserve"> </v>
      </c>
      <c r="Q63" s="147"/>
      <c r="R63" s="147"/>
      <c r="S63" s="147"/>
      <c r="T63" s="147"/>
      <c r="U63" s="147"/>
      <c r="V63" s="147"/>
      <c r="W63" s="147"/>
      <c r="X63" s="147"/>
      <c r="Y63" s="147"/>
      <c r="Z63" s="147"/>
      <c r="AA63" s="147"/>
      <c r="AB63" s="147"/>
      <c r="AC63" s="147"/>
      <c r="AD63" s="147"/>
      <c r="AE63" s="147"/>
      <c r="AF63" s="147"/>
      <c r="AG63" s="147"/>
      <c r="AH63" s="147"/>
      <c r="AI63" s="147"/>
      <c r="AJ63" s="147"/>
      <c r="AK63" s="147"/>
      <c r="AL63" s="147"/>
      <c r="AM63" s="147"/>
      <c r="AN63" s="147"/>
      <c r="AO63" s="147"/>
      <c r="AP63" s="147"/>
      <c r="AQ63" s="147"/>
      <c r="AR63" s="147"/>
    </row>
    <row r="64" spans="1:44" x14ac:dyDescent="0.25">
      <c r="A64" s="10" t="s">
        <v>71</v>
      </c>
      <c r="B64" s="110">
        <v>0</v>
      </c>
      <c r="C64" s="11">
        <v>0</v>
      </c>
      <c r="D64" s="171">
        <f t="shared" si="17"/>
        <v>0</v>
      </c>
      <c r="E64" s="112">
        <v>0</v>
      </c>
      <c r="F64" s="11">
        <v>14</v>
      </c>
      <c r="G64" s="131">
        <f t="shared" si="18"/>
        <v>0.10837590958352686</v>
      </c>
      <c r="H64" s="110">
        <v>1</v>
      </c>
      <c r="I64" s="11">
        <v>11</v>
      </c>
      <c r="J64" s="196">
        <f t="shared" si="19"/>
        <v>7.0041388092964021E-2</v>
      </c>
      <c r="K64" s="135" t="str">
        <f t="shared" si="5"/>
        <v xml:space="preserve"> </v>
      </c>
      <c r="L64" s="136" t="str">
        <f t="shared" si="6"/>
        <v xml:space="preserve"> </v>
      </c>
      <c r="M64" s="135" t="str">
        <f t="shared" si="7"/>
        <v xml:space="preserve"> </v>
      </c>
      <c r="N64" s="136" t="str">
        <f t="shared" si="8"/>
        <v xml:space="preserve"> </v>
      </c>
      <c r="O64" s="137" t="str">
        <f t="shared" si="9"/>
        <v xml:space="preserve"> </v>
      </c>
      <c r="P64" s="136">
        <f t="shared" si="10"/>
        <v>127.27272727272727</v>
      </c>
      <c r="Q64" s="147"/>
      <c r="R64" s="147"/>
      <c r="S64" s="147"/>
      <c r="T64" s="147"/>
      <c r="U64" s="147"/>
      <c r="V64" s="147"/>
      <c r="W64" s="147"/>
      <c r="X64" s="147"/>
      <c r="Y64" s="147"/>
      <c r="Z64" s="147"/>
      <c r="AA64" s="147"/>
      <c r="AB64" s="147"/>
      <c r="AC64" s="147"/>
      <c r="AD64" s="147"/>
      <c r="AE64" s="147"/>
      <c r="AF64" s="147"/>
      <c r="AG64" s="147"/>
      <c r="AH64" s="147"/>
      <c r="AI64" s="147"/>
      <c r="AJ64" s="147"/>
      <c r="AK64" s="147"/>
      <c r="AL64" s="147"/>
      <c r="AM64" s="147"/>
      <c r="AN64" s="147"/>
      <c r="AO64" s="147"/>
      <c r="AP64" s="147"/>
      <c r="AQ64" s="147"/>
      <c r="AR64" s="147"/>
    </row>
    <row r="65" spans="1:44" x14ac:dyDescent="0.25">
      <c r="A65" s="10" t="s">
        <v>96</v>
      </c>
      <c r="B65" s="110">
        <v>0</v>
      </c>
      <c r="C65" s="11">
        <v>0</v>
      </c>
      <c r="D65" s="171">
        <f t="shared" si="17"/>
        <v>0</v>
      </c>
      <c r="E65" s="112">
        <v>0</v>
      </c>
      <c r="F65" s="11">
        <v>0</v>
      </c>
      <c r="G65" s="131">
        <f t="shared" si="18"/>
        <v>0</v>
      </c>
      <c r="H65" s="110">
        <v>0</v>
      </c>
      <c r="I65" s="11">
        <v>0</v>
      </c>
      <c r="J65" s="196">
        <f t="shared" si="19"/>
        <v>0</v>
      </c>
      <c r="K65" s="135" t="str">
        <f t="shared" si="5"/>
        <v xml:space="preserve"> </v>
      </c>
      <c r="L65" s="136" t="str">
        <f t="shared" si="6"/>
        <v xml:space="preserve"> </v>
      </c>
      <c r="M65" s="135" t="str">
        <f t="shared" si="7"/>
        <v xml:space="preserve"> </v>
      </c>
      <c r="N65" s="136" t="str">
        <f t="shared" si="8"/>
        <v xml:space="preserve"> </v>
      </c>
      <c r="O65" s="237" t="str">
        <f t="shared" si="9"/>
        <v xml:space="preserve"> </v>
      </c>
      <c r="P65" s="136" t="str">
        <f t="shared" si="10"/>
        <v xml:space="preserve"> </v>
      </c>
      <c r="Q65" s="147"/>
      <c r="R65" s="147"/>
      <c r="S65" s="147"/>
      <c r="T65" s="147"/>
      <c r="U65" s="147"/>
      <c r="V65" s="147"/>
      <c r="W65" s="147"/>
      <c r="X65" s="147"/>
      <c r="Y65" s="147"/>
      <c r="Z65" s="147"/>
      <c r="AA65" s="147"/>
      <c r="AB65" s="147"/>
      <c r="AC65" s="147"/>
      <c r="AD65" s="147"/>
      <c r="AE65" s="147"/>
      <c r="AF65" s="147"/>
      <c r="AG65" s="147"/>
      <c r="AH65" s="147"/>
      <c r="AI65" s="147"/>
      <c r="AJ65" s="147"/>
      <c r="AK65" s="147"/>
      <c r="AL65" s="147"/>
      <c r="AM65" s="147"/>
      <c r="AN65" s="147"/>
      <c r="AO65" s="147"/>
      <c r="AP65" s="147"/>
      <c r="AQ65" s="147"/>
      <c r="AR65" s="147"/>
    </row>
    <row r="66" spans="1:44" x14ac:dyDescent="0.25">
      <c r="A66" s="10" t="s">
        <v>97</v>
      </c>
      <c r="B66" s="110">
        <v>0</v>
      </c>
      <c r="C66" s="11">
        <v>0</v>
      </c>
      <c r="D66" s="171">
        <f t="shared" si="17"/>
        <v>0</v>
      </c>
      <c r="E66" s="112">
        <v>4</v>
      </c>
      <c r="F66" s="11">
        <v>26</v>
      </c>
      <c r="G66" s="131">
        <f t="shared" si="18"/>
        <v>0.20126954636940703</v>
      </c>
      <c r="H66" s="110">
        <v>2</v>
      </c>
      <c r="I66" s="11">
        <v>14</v>
      </c>
      <c r="J66" s="196">
        <f t="shared" si="19"/>
        <v>8.9143584845590582E-2</v>
      </c>
      <c r="K66" s="135" t="str">
        <f t="shared" si="5"/>
        <v xml:space="preserve"> </v>
      </c>
      <c r="L66" s="136" t="str">
        <f t="shared" si="6"/>
        <v xml:space="preserve"> </v>
      </c>
      <c r="M66" s="135" t="str">
        <f t="shared" si="7"/>
        <v xml:space="preserve"> </v>
      </c>
      <c r="N66" s="136" t="str">
        <f t="shared" si="8"/>
        <v xml:space="preserve"> </v>
      </c>
      <c r="O66" s="137">
        <f t="shared" si="9"/>
        <v>200</v>
      </c>
      <c r="P66" s="136">
        <f t="shared" si="10"/>
        <v>185.71428571428572</v>
      </c>
      <c r="Q66" s="147"/>
      <c r="R66" s="147"/>
      <c r="S66" s="147"/>
      <c r="T66" s="147"/>
      <c r="U66" s="147"/>
      <c r="V66" s="147"/>
      <c r="W66" s="147"/>
      <c r="X66" s="147"/>
      <c r="Y66" s="147"/>
      <c r="Z66" s="147"/>
      <c r="AA66" s="147"/>
      <c r="AB66" s="147"/>
      <c r="AC66" s="147"/>
      <c r="AD66" s="147"/>
      <c r="AE66" s="147"/>
      <c r="AF66" s="147"/>
      <c r="AG66" s="147"/>
      <c r="AH66" s="147"/>
      <c r="AI66" s="147"/>
      <c r="AJ66" s="147"/>
      <c r="AK66" s="147"/>
      <c r="AL66" s="147"/>
      <c r="AM66" s="147"/>
      <c r="AN66" s="147"/>
      <c r="AO66" s="147"/>
      <c r="AP66" s="147"/>
      <c r="AQ66" s="147"/>
      <c r="AR66" s="147"/>
    </row>
    <row r="67" spans="1:44" x14ac:dyDescent="0.25">
      <c r="A67" s="10" t="s">
        <v>98</v>
      </c>
      <c r="B67" s="110">
        <v>0</v>
      </c>
      <c r="C67" s="11">
        <v>0</v>
      </c>
      <c r="D67" s="171">
        <f t="shared" si="17"/>
        <v>0</v>
      </c>
      <c r="E67" s="112">
        <v>0</v>
      </c>
      <c r="F67" s="11">
        <v>0</v>
      </c>
      <c r="G67" s="131">
        <f t="shared" si="18"/>
        <v>0</v>
      </c>
      <c r="H67" s="110">
        <v>0</v>
      </c>
      <c r="I67" s="11">
        <v>0</v>
      </c>
      <c r="J67" s="196">
        <f t="shared" si="19"/>
        <v>0</v>
      </c>
      <c r="K67" s="135" t="str">
        <f t="shared" si="5"/>
        <v xml:space="preserve"> </v>
      </c>
      <c r="L67" s="136" t="str">
        <f t="shared" si="6"/>
        <v xml:space="preserve"> </v>
      </c>
      <c r="M67" s="135" t="str">
        <f t="shared" si="7"/>
        <v xml:space="preserve"> </v>
      </c>
      <c r="N67" s="136" t="str">
        <f t="shared" si="8"/>
        <v xml:space="preserve"> </v>
      </c>
      <c r="O67" s="137" t="str">
        <f t="shared" si="9"/>
        <v xml:space="preserve"> </v>
      </c>
      <c r="P67" s="136" t="str">
        <f t="shared" si="10"/>
        <v xml:space="preserve"> </v>
      </c>
      <c r="Q67" s="147"/>
      <c r="R67" s="147"/>
      <c r="S67" s="147"/>
      <c r="T67" s="147"/>
      <c r="U67" s="147"/>
      <c r="V67" s="147"/>
      <c r="W67" s="147"/>
      <c r="X67" s="147"/>
      <c r="Y67" s="147"/>
      <c r="Z67" s="147"/>
      <c r="AA67" s="147"/>
      <c r="AB67" s="147"/>
      <c r="AC67" s="147"/>
      <c r="AD67" s="147"/>
      <c r="AE67" s="147"/>
      <c r="AF67" s="147"/>
      <c r="AG67" s="147"/>
      <c r="AH67" s="147"/>
      <c r="AI67" s="147"/>
      <c r="AJ67" s="147"/>
      <c r="AK67" s="147"/>
      <c r="AL67" s="147"/>
      <c r="AM67" s="147"/>
      <c r="AN67" s="147"/>
      <c r="AO67" s="147"/>
      <c r="AP67" s="147"/>
      <c r="AQ67" s="147"/>
      <c r="AR67" s="147"/>
    </row>
    <row r="68" spans="1:44" ht="17.25" customHeight="1" x14ac:dyDescent="0.25">
      <c r="A68" s="10" t="s">
        <v>99</v>
      </c>
      <c r="B68" s="110">
        <v>0</v>
      </c>
      <c r="C68" s="11">
        <v>0</v>
      </c>
      <c r="D68" s="171">
        <f t="shared" si="17"/>
        <v>0</v>
      </c>
      <c r="E68" s="112">
        <v>0</v>
      </c>
      <c r="F68" s="11">
        <v>0</v>
      </c>
      <c r="G68" s="131">
        <f t="shared" si="18"/>
        <v>0</v>
      </c>
      <c r="H68" s="110">
        <v>0</v>
      </c>
      <c r="I68" s="11">
        <v>0</v>
      </c>
      <c r="J68" s="196">
        <f t="shared" si="19"/>
        <v>0</v>
      </c>
      <c r="K68" s="135" t="str">
        <f t="shared" si="5"/>
        <v xml:space="preserve"> </v>
      </c>
      <c r="L68" s="136" t="str">
        <f t="shared" si="6"/>
        <v xml:space="preserve"> </v>
      </c>
      <c r="M68" s="135" t="str">
        <f t="shared" si="7"/>
        <v xml:space="preserve"> </v>
      </c>
      <c r="N68" s="136" t="str">
        <f t="shared" si="8"/>
        <v xml:space="preserve"> </v>
      </c>
      <c r="O68" s="137" t="str">
        <f t="shared" si="9"/>
        <v xml:space="preserve"> </v>
      </c>
      <c r="P68" s="136" t="str">
        <f t="shared" si="10"/>
        <v xml:space="preserve"> </v>
      </c>
      <c r="Q68" s="147"/>
      <c r="R68" s="147"/>
      <c r="S68" s="147"/>
      <c r="T68" s="147"/>
      <c r="U68" s="147"/>
      <c r="V68" s="147"/>
      <c r="W68" s="147"/>
      <c r="X68" s="147"/>
      <c r="Y68" s="147"/>
      <c r="Z68" s="147"/>
      <c r="AA68" s="147"/>
      <c r="AB68" s="147"/>
      <c r="AC68" s="147"/>
      <c r="AD68" s="147"/>
      <c r="AE68" s="147"/>
      <c r="AF68" s="147"/>
      <c r="AG68" s="147"/>
      <c r="AH68" s="147"/>
      <c r="AI68" s="147"/>
      <c r="AJ68" s="147"/>
      <c r="AK68" s="147"/>
      <c r="AL68" s="147"/>
      <c r="AM68" s="147"/>
      <c r="AN68" s="147"/>
      <c r="AO68" s="147"/>
      <c r="AP68" s="147"/>
      <c r="AQ68" s="147"/>
      <c r="AR68" s="147"/>
    </row>
    <row r="69" spans="1:44" x14ac:dyDescent="0.25">
      <c r="A69" s="10" t="s">
        <v>100</v>
      </c>
      <c r="B69" s="110">
        <v>0</v>
      </c>
      <c r="C69" s="11">
        <v>0</v>
      </c>
      <c r="D69" s="171">
        <f t="shared" si="17"/>
        <v>0</v>
      </c>
      <c r="E69" s="112">
        <v>0</v>
      </c>
      <c r="F69" s="11">
        <v>0</v>
      </c>
      <c r="G69" s="131">
        <f t="shared" si="18"/>
        <v>0</v>
      </c>
      <c r="H69" s="110">
        <v>0</v>
      </c>
      <c r="I69" s="11">
        <v>0</v>
      </c>
      <c r="J69" s="196">
        <f t="shared" si="19"/>
        <v>0</v>
      </c>
      <c r="K69" s="135" t="str">
        <f t="shared" si="5"/>
        <v xml:space="preserve"> </v>
      </c>
      <c r="L69" s="136" t="str">
        <f t="shared" si="6"/>
        <v xml:space="preserve"> </v>
      </c>
      <c r="M69" s="135" t="str">
        <f t="shared" si="7"/>
        <v xml:space="preserve"> </v>
      </c>
      <c r="N69" s="136" t="str">
        <f t="shared" si="8"/>
        <v xml:space="preserve"> </v>
      </c>
      <c r="O69" s="237" t="str">
        <f t="shared" si="9"/>
        <v xml:space="preserve"> </v>
      </c>
      <c r="P69" s="136" t="str">
        <f t="shared" si="10"/>
        <v xml:space="preserve"> </v>
      </c>
      <c r="Q69" s="147"/>
      <c r="R69" s="147"/>
      <c r="S69" s="147"/>
      <c r="T69" s="147"/>
      <c r="U69" s="147"/>
      <c r="V69" s="147"/>
      <c r="W69" s="147"/>
      <c r="X69" s="147"/>
      <c r="Y69" s="147"/>
      <c r="Z69" s="147"/>
      <c r="AA69" s="147"/>
      <c r="AB69" s="147"/>
      <c r="AC69" s="147"/>
      <c r="AD69" s="147"/>
      <c r="AE69" s="147"/>
      <c r="AF69" s="147"/>
      <c r="AG69" s="147"/>
      <c r="AH69" s="147"/>
      <c r="AI69" s="147"/>
      <c r="AJ69" s="147"/>
      <c r="AK69" s="147"/>
      <c r="AL69" s="147"/>
      <c r="AM69" s="147"/>
      <c r="AN69" s="147"/>
      <c r="AO69" s="147"/>
      <c r="AP69" s="147"/>
      <c r="AQ69" s="147"/>
      <c r="AR69" s="147"/>
    </row>
    <row r="70" spans="1:44" x14ac:dyDescent="0.25">
      <c r="A70" s="10" t="s">
        <v>83</v>
      </c>
      <c r="B70" s="110">
        <v>0</v>
      </c>
      <c r="C70" s="11">
        <v>0</v>
      </c>
      <c r="D70" s="171">
        <f t="shared" ref="D70:D78" si="24">IF($C$83&lt;&gt;0,C70/$C$83*100,0)</f>
        <v>0</v>
      </c>
      <c r="E70" s="112">
        <v>3</v>
      </c>
      <c r="F70" s="11">
        <v>21</v>
      </c>
      <c r="G70" s="131">
        <f t="shared" ref="G70:G78" si="25">IF($F$83&lt;&gt;0,F70/$F$83*100,0)</f>
        <v>0.1625638643752903</v>
      </c>
      <c r="H70" s="110">
        <v>0</v>
      </c>
      <c r="I70" s="11">
        <v>0</v>
      </c>
      <c r="J70" s="196">
        <f t="shared" ref="J70:J78" si="26">IF($I$83&lt;&gt;0,I70/$I$83*100,0)</f>
        <v>0</v>
      </c>
      <c r="K70" s="135" t="str">
        <f t="shared" si="5"/>
        <v xml:space="preserve"> </v>
      </c>
      <c r="L70" s="136" t="str">
        <f t="shared" si="6"/>
        <v xml:space="preserve"> </v>
      </c>
      <c r="M70" s="135" t="str">
        <f t="shared" si="7"/>
        <v xml:space="preserve"> </v>
      </c>
      <c r="N70" s="136" t="str">
        <f t="shared" si="8"/>
        <v xml:space="preserve"> </v>
      </c>
      <c r="O70" s="237" t="str">
        <f t="shared" si="9"/>
        <v xml:space="preserve"> </v>
      </c>
      <c r="P70" s="136" t="str">
        <f t="shared" si="10"/>
        <v xml:space="preserve"> </v>
      </c>
      <c r="Q70" s="147"/>
      <c r="R70" s="147"/>
      <c r="S70" s="147"/>
      <c r="T70" s="147"/>
      <c r="U70" s="147"/>
      <c r="V70" s="147"/>
      <c r="W70" s="147"/>
      <c r="X70" s="147"/>
      <c r="Y70" s="147"/>
      <c r="Z70" s="147"/>
      <c r="AA70" s="147"/>
      <c r="AB70" s="147"/>
      <c r="AC70" s="147"/>
      <c r="AD70" s="147"/>
      <c r="AE70" s="147"/>
      <c r="AF70" s="147"/>
      <c r="AG70" s="147"/>
      <c r="AH70" s="147"/>
      <c r="AI70" s="147"/>
      <c r="AJ70" s="147"/>
      <c r="AK70" s="147"/>
      <c r="AL70" s="147"/>
      <c r="AM70" s="147"/>
      <c r="AN70" s="147"/>
      <c r="AO70" s="147"/>
      <c r="AP70" s="147"/>
      <c r="AQ70" s="147"/>
      <c r="AR70" s="147"/>
    </row>
    <row r="71" spans="1:44" x14ac:dyDescent="0.25">
      <c r="A71" s="10" t="s">
        <v>76</v>
      </c>
      <c r="B71" s="110">
        <v>0</v>
      </c>
      <c r="C71" s="11">
        <v>0</v>
      </c>
      <c r="D71" s="171">
        <f t="shared" si="24"/>
        <v>0</v>
      </c>
      <c r="E71" s="112">
        <v>0</v>
      </c>
      <c r="F71" s="11">
        <v>0</v>
      </c>
      <c r="G71" s="131">
        <f t="shared" si="25"/>
        <v>0</v>
      </c>
      <c r="H71" s="110">
        <v>2</v>
      </c>
      <c r="I71" s="11">
        <v>2</v>
      </c>
      <c r="J71" s="196">
        <f t="shared" si="26"/>
        <v>1.2734797835084369E-2</v>
      </c>
      <c r="K71" s="135" t="str">
        <f t="shared" ref="K71:K80" si="27">IF(OR(B71&lt;&gt;0)*(E71&lt;&gt;0),B71/E71*100," ")</f>
        <v xml:space="preserve"> </v>
      </c>
      <c r="L71" s="136" t="str">
        <f t="shared" ref="L71:L80" si="28">IF(OR(C71&lt;&gt;0)*(F71&lt;&gt;0),C71/F71*100," ")</f>
        <v xml:space="preserve"> </v>
      </c>
      <c r="M71" s="135" t="str">
        <f t="shared" ref="M71:M80" si="29">IF(OR(B71&lt;&gt;0)*(H71&lt;&gt;0),B71/H71*100," ")</f>
        <v xml:space="preserve"> </v>
      </c>
      <c r="N71" s="136" t="str">
        <f t="shared" ref="N71:N80" si="30">IF(OR(C71&lt;&gt;0)*(I71&lt;&gt;0),C71/I71*100," ")</f>
        <v xml:space="preserve"> </v>
      </c>
      <c r="O71" s="237" t="str">
        <f t="shared" ref="O71:O80" si="31">IF(OR(E71&lt;&gt;0)*(H71&lt;&gt;0),E71/H71*100," ")</f>
        <v xml:space="preserve"> </v>
      </c>
      <c r="P71" s="136" t="str">
        <f t="shared" ref="P71:P80" si="32">IF(OR(F71&lt;&gt;0)*(I71&lt;&gt;0),F71/I71*100," ")</f>
        <v xml:space="preserve"> </v>
      </c>
      <c r="Q71" s="147"/>
      <c r="R71" s="147"/>
      <c r="S71" s="147"/>
      <c r="T71" s="147"/>
      <c r="U71" s="147"/>
      <c r="V71" s="147"/>
      <c r="W71" s="147"/>
      <c r="X71" s="147"/>
      <c r="Y71" s="147"/>
      <c r="Z71" s="147"/>
      <c r="AA71" s="147"/>
      <c r="AB71" s="147"/>
      <c r="AC71" s="147"/>
      <c r="AD71" s="147"/>
      <c r="AE71" s="147"/>
      <c r="AF71" s="147"/>
      <c r="AG71" s="147"/>
      <c r="AH71" s="147"/>
      <c r="AI71" s="147"/>
      <c r="AJ71" s="147"/>
      <c r="AK71" s="147"/>
      <c r="AL71" s="147"/>
      <c r="AM71" s="147"/>
      <c r="AN71" s="147"/>
      <c r="AO71" s="147"/>
      <c r="AP71" s="147"/>
      <c r="AQ71" s="147"/>
      <c r="AR71" s="147"/>
    </row>
    <row r="72" spans="1:44" x14ac:dyDescent="0.25">
      <c r="A72" s="10" t="s">
        <v>101</v>
      </c>
      <c r="B72" s="110">
        <v>0</v>
      </c>
      <c r="C72" s="11">
        <v>0</v>
      </c>
      <c r="D72" s="171">
        <f t="shared" si="24"/>
        <v>0</v>
      </c>
      <c r="E72" s="112">
        <v>0</v>
      </c>
      <c r="F72" s="11">
        <v>0</v>
      </c>
      <c r="G72" s="131">
        <f t="shared" si="25"/>
        <v>0</v>
      </c>
      <c r="H72" s="110">
        <v>0</v>
      </c>
      <c r="I72" s="11">
        <v>0</v>
      </c>
      <c r="J72" s="196">
        <f t="shared" si="26"/>
        <v>0</v>
      </c>
      <c r="K72" s="135" t="str">
        <f t="shared" si="27"/>
        <v xml:space="preserve"> </v>
      </c>
      <c r="L72" s="136" t="str">
        <f t="shared" si="28"/>
        <v xml:space="preserve"> </v>
      </c>
      <c r="M72" s="135" t="str">
        <f t="shared" si="29"/>
        <v xml:space="preserve"> </v>
      </c>
      <c r="N72" s="136" t="str">
        <f t="shared" si="30"/>
        <v xml:space="preserve"> </v>
      </c>
      <c r="O72" s="237" t="str">
        <f t="shared" si="31"/>
        <v xml:space="preserve"> </v>
      </c>
      <c r="P72" s="136" t="str">
        <f t="shared" si="32"/>
        <v xml:space="preserve"> </v>
      </c>
      <c r="Q72" s="147"/>
      <c r="R72" s="147"/>
      <c r="S72" s="147"/>
      <c r="T72" s="147"/>
      <c r="U72" s="147"/>
      <c r="V72" s="147"/>
      <c r="W72" s="147"/>
      <c r="X72" s="147"/>
      <c r="Y72" s="147"/>
      <c r="Z72" s="147"/>
      <c r="AA72" s="147"/>
      <c r="AB72" s="147"/>
      <c r="AC72" s="147"/>
      <c r="AD72" s="147"/>
      <c r="AE72" s="147"/>
      <c r="AF72" s="147"/>
      <c r="AG72" s="147"/>
      <c r="AH72" s="147"/>
      <c r="AI72" s="147"/>
      <c r="AJ72" s="147"/>
      <c r="AK72" s="147"/>
      <c r="AL72" s="147"/>
      <c r="AM72" s="147"/>
      <c r="AN72" s="147"/>
      <c r="AO72" s="147"/>
      <c r="AP72" s="147"/>
      <c r="AQ72" s="147"/>
      <c r="AR72" s="147"/>
    </row>
    <row r="73" spans="1:44" ht="17.25" customHeight="1" x14ac:dyDescent="0.25">
      <c r="A73" s="10" t="s">
        <v>66</v>
      </c>
      <c r="B73" s="110">
        <v>0</v>
      </c>
      <c r="C73" s="11">
        <v>0</v>
      </c>
      <c r="D73" s="171">
        <f t="shared" si="24"/>
        <v>0</v>
      </c>
      <c r="E73" s="112">
        <v>0</v>
      </c>
      <c r="F73" s="11">
        <v>0</v>
      </c>
      <c r="G73" s="131">
        <f t="shared" si="25"/>
        <v>0</v>
      </c>
      <c r="H73" s="110">
        <v>2</v>
      </c>
      <c r="I73" s="11">
        <v>2</v>
      </c>
      <c r="J73" s="196">
        <f t="shared" si="26"/>
        <v>1.2734797835084369E-2</v>
      </c>
      <c r="K73" s="135" t="str">
        <f t="shared" si="27"/>
        <v xml:space="preserve"> </v>
      </c>
      <c r="L73" s="136" t="str">
        <f t="shared" si="28"/>
        <v xml:space="preserve"> </v>
      </c>
      <c r="M73" s="135" t="str">
        <f t="shared" si="29"/>
        <v xml:space="preserve"> </v>
      </c>
      <c r="N73" s="136" t="str">
        <f t="shared" si="30"/>
        <v xml:space="preserve"> </v>
      </c>
      <c r="O73" s="237" t="str">
        <f t="shared" si="31"/>
        <v xml:space="preserve"> </v>
      </c>
      <c r="P73" s="136" t="str">
        <f t="shared" si="32"/>
        <v xml:space="preserve"> </v>
      </c>
      <c r="Q73" s="147"/>
      <c r="R73" s="147"/>
      <c r="S73" s="147"/>
      <c r="T73" s="147"/>
      <c r="U73" s="147"/>
      <c r="V73" s="147"/>
      <c r="W73" s="147"/>
      <c r="X73" s="147"/>
      <c r="Y73" s="147"/>
      <c r="Z73" s="147"/>
      <c r="AA73" s="147"/>
      <c r="AB73" s="147"/>
      <c r="AC73" s="147"/>
      <c r="AD73" s="147"/>
      <c r="AE73" s="147"/>
      <c r="AF73" s="147"/>
      <c r="AG73" s="147"/>
      <c r="AH73" s="147"/>
      <c r="AI73" s="147"/>
      <c r="AJ73" s="147"/>
      <c r="AK73" s="147"/>
      <c r="AL73" s="147"/>
      <c r="AM73" s="147"/>
      <c r="AN73" s="147"/>
      <c r="AO73" s="147"/>
      <c r="AP73" s="147"/>
      <c r="AQ73" s="147"/>
      <c r="AR73" s="147"/>
    </row>
    <row r="74" spans="1:44" ht="17.25" customHeight="1" x14ac:dyDescent="0.25">
      <c r="A74" s="10" t="s">
        <v>74</v>
      </c>
      <c r="B74" s="110">
        <v>0</v>
      </c>
      <c r="C74" s="11">
        <v>0</v>
      </c>
      <c r="D74" s="171">
        <f t="shared" si="24"/>
        <v>0</v>
      </c>
      <c r="E74" s="112">
        <v>2</v>
      </c>
      <c r="F74" s="11">
        <v>10</v>
      </c>
      <c r="G74" s="131">
        <f t="shared" si="25"/>
        <v>7.7411363988233478E-2</v>
      </c>
      <c r="H74" s="110">
        <v>0</v>
      </c>
      <c r="I74" s="11">
        <v>0</v>
      </c>
      <c r="J74" s="196">
        <f t="shared" si="26"/>
        <v>0</v>
      </c>
      <c r="K74" s="135" t="str">
        <f t="shared" si="27"/>
        <v xml:space="preserve"> </v>
      </c>
      <c r="L74" s="136" t="str">
        <f t="shared" si="28"/>
        <v xml:space="preserve"> </v>
      </c>
      <c r="M74" s="135" t="str">
        <f t="shared" si="29"/>
        <v xml:space="preserve"> </v>
      </c>
      <c r="N74" s="136" t="str">
        <f t="shared" si="30"/>
        <v xml:space="preserve"> </v>
      </c>
      <c r="O74" s="237" t="str">
        <f t="shared" si="31"/>
        <v xml:space="preserve"> </v>
      </c>
      <c r="P74" s="136" t="str">
        <f t="shared" si="32"/>
        <v xml:space="preserve"> </v>
      </c>
      <c r="Q74" s="147"/>
      <c r="R74" s="147"/>
      <c r="S74" s="147"/>
      <c r="T74" s="147"/>
      <c r="U74" s="147"/>
      <c r="V74" s="147"/>
      <c r="W74" s="147"/>
      <c r="X74" s="147"/>
      <c r="Y74" s="147"/>
      <c r="Z74" s="147"/>
      <c r="AA74" s="147"/>
      <c r="AB74" s="147"/>
      <c r="AC74" s="147"/>
      <c r="AD74" s="147"/>
      <c r="AE74" s="147"/>
      <c r="AF74" s="147"/>
      <c r="AG74" s="147"/>
      <c r="AH74" s="147"/>
      <c r="AI74" s="147"/>
      <c r="AJ74" s="147"/>
      <c r="AK74" s="147"/>
      <c r="AL74" s="147"/>
      <c r="AM74" s="147"/>
      <c r="AN74" s="147"/>
      <c r="AO74" s="147"/>
      <c r="AP74" s="147"/>
      <c r="AQ74" s="147"/>
      <c r="AR74" s="147"/>
    </row>
    <row r="75" spans="1:44" x14ac:dyDescent="0.25">
      <c r="A75" s="10" t="s">
        <v>103</v>
      </c>
      <c r="B75" s="110">
        <v>0</v>
      </c>
      <c r="C75" s="11">
        <v>0</v>
      </c>
      <c r="D75" s="171">
        <f t="shared" si="24"/>
        <v>0</v>
      </c>
      <c r="E75" s="112">
        <v>0</v>
      </c>
      <c r="F75" s="11">
        <v>0</v>
      </c>
      <c r="G75" s="131">
        <f t="shared" si="25"/>
        <v>0</v>
      </c>
      <c r="H75" s="110">
        <v>0</v>
      </c>
      <c r="I75" s="11">
        <v>0</v>
      </c>
      <c r="J75" s="196">
        <f t="shared" si="26"/>
        <v>0</v>
      </c>
      <c r="K75" s="135" t="str">
        <f t="shared" si="27"/>
        <v xml:space="preserve"> </v>
      </c>
      <c r="L75" s="136" t="str">
        <f t="shared" si="28"/>
        <v xml:space="preserve"> </v>
      </c>
      <c r="M75" s="135" t="str">
        <f t="shared" si="29"/>
        <v xml:space="preserve"> </v>
      </c>
      <c r="N75" s="136" t="str">
        <f t="shared" si="30"/>
        <v xml:space="preserve"> </v>
      </c>
      <c r="O75" s="237" t="str">
        <f t="shared" si="31"/>
        <v xml:space="preserve"> </v>
      </c>
      <c r="P75" s="136" t="str">
        <f t="shared" si="32"/>
        <v xml:space="preserve"> </v>
      </c>
      <c r="Q75" s="147"/>
      <c r="R75" s="147"/>
      <c r="S75" s="147"/>
      <c r="T75" s="147"/>
      <c r="U75" s="147"/>
      <c r="V75" s="147"/>
      <c r="W75" s="147"/>
      <c r="X75" s="147"/>
      <c r="Y75" s="147"/>
      <c r="Z75" s="147"/>
      <c r="AA75" s="147"/>
      <c r="AB75" s="147"/>
      <c r="AC75" s="147"/>
      <c r="AD75" s="147"/>
      <c r="AE75" s="147"/>
      <c r="AF75" s="147"/>
      <c r="AG75" s="147"/>
      <c r="AH75" s="147"/>
      <c r="AI75" s="147"/>
      <c r="AJ75" s="147"/>
      <c r="AK75" s="147"/>
      <c r="AL75" s="147"/>
      <c r="AM75" s="147"/>
      <c r="AN75" s="147"/>
      <c r="AO75" s="147"/>
      <c r="AP75" s="147"/>
      <c r="AQ75" s="147"/>
      <c r="AR75" s="147"/>
    </row>
    <row r="76" spans="1:44" x14ac:dyDescent="0.25">
      <c r="A76" s="10" t="s">
        <v>75</v>
      </c>
      <c r="B76" s="110">
        <v>0</v>
      </c>
      <c r="C76" s="11">
        <v>0</v>
      </c>
      <c r="D76" s="171">
        <f t="shared" si="24"/>
        <v>0</v>
      </c>
      <c r="E76" s="112">
        <v>0</v>
      </c>
      <c r="F76" s="11">
        <v>0</v>
      </c>
      <c r="G76" s="131">
        <f t="shared" si="25"/>
        <v>0</v>
      </c>
      <c r="H76" s="110">
        <v>2</v>
      </c>
      <c r="I76" s="11">
        <v>4</v>
      </c>
      <c r="J76" s="196">
        <f t="shared" si="26"/>
        <v>2.5469595670168738E-2</v>
      </c>
      <c r="K76" s="135" t="str">
        <f t="shared" si="27"/>
        <v xml:space="preserve"> </v>
      </c>
      <c r="L76" s="136" t="str">
        <f t="shared" si="28"/>
        <v xml:space="preserve"> </v>
      </c>
      <c r="M76" s="135" t="str">
        <f t="shared" si="29"/>
        <v xml:space="preserve"> </v>
      </c>
      <c r="N76" s="136" t="str">
        <f t="shared" si="30"/>
        <v xml:space="preserve"> </v>
      </c>
      <c r="O76" s="237" t="str">
        <f t="shared" si="31"/>
        <v xml:space="preserve"> </v>
      </c>
      <c r="P76" s="136" t="str">
        <f t="shared" si="32"/>
        <v xml:space="preserve"> </v>
      </c>
      <c r="Q76" s="147"/>
      <c r="R76" s="147"/>
      <c r="S76" s="147"/>
      <c r="T76" s="147"/>
      <c r="U76" s="147"/>
      <c r="V76" s="147"/>
      <c r="W76" s="147"/>
      <c r="X76" s="147"/>
      <c r="Y76" s="147"/>
      <c r="Z76" s="147"/>
      <c r="AA76" s="147"/>
      <c r="AB76" s="147"/>
      <c r="AC76" s="147"/>
      <c r="AD76" s="147"/>
      <c r="AE76" s="147"/>
      <c r="AF76" s="147"/>
      <c r="AG76" s="147"/>
      <c r="AH76" s="147"/>
      <c r="AI76" s="147"/>
      <c r="AJ76" s="147"/>
      <c r="AK76" s="147"/>
      <c r="AL76" s="147"/>
      <c r="AM76" s="147"/>
      <c r="AN76" s="147"/>
      <c r="AO76" s="147"/>
      <c r="AP76" s="147"/>
      <c r="AQ76" s="147"/>
      <c r="AR76" s="147"/>
    </row>
    <row r="77" spans="1:44" x14ac:dyDescent="0.25">
      <c r="A77" s="10" t="s">
        <v>78</v>
      </c>
      <c r="B77" s="110">
        <v>0</v>
      </c>
      <c r="C77" s="11">
        <v>0</v>
      </c>
      <c r="D77" s="171">
        <f t="shared" si="24"/>
        <v>0</v>
      </c>
      <c r="E77" s="112">
        <v>0</v>
      </c>
      <c r="F77" s="11">
        <v>0</v>
      </c>
      <c r="G77" s="131">
        <f t="shared" si="25"/>
        <v>0</v>
      </c>
      <c r="H77" s="110">
        <v>0</v>
      </c>
      <c r="I77" s="11">
        <v>2</v>
      </c>
      <c r="J77" s="196">
        <f t="shared" si="26"/>
        <v>1.2734797835084369E-2</v>
      </c>
      <c r="K77" s="135" t="str">
        <f t="shared" si="27"/>
        <v xml:space="preserve"> </v>
      </c>
      <c r="L77" s="136" t="str">
        <f t="shared" si="28"/>
        <v xml:space="preserve"> </v>
      </c>
      <c r="M77" s="135" t="str">
        <f t="shared" si="29"/>
        <v xml:space="preserve"> </v>
      </c>
      <c r="N77" s="136" t="str">
        <f t="shared" si="30"/>
        <v xml:space="preserve"> </v>
      </c>
      <c r="O77" s="237" t="str">
        <f t="shared" si="31"/>
        <v xml:space="preserve"> </v>
      </c>
      <c r="P77" s="136" t="str">
        <f t="shared" si="32"/>
        <v xml:space="preserve"> </v>
      </c>
      <c r="Q77" s="147"/>
      <c r="R77" s="147"/>
      <c r="S77" s="147"/>
      <c r="T77" s="147"/>
      <c r="U77" s="147"/>
      <c r="V77" s="147"/>
      <c r="W77" s="147"/>
      <c r="X77" s="147"/>
      <c r="Y77" s="147"/>
      <c r="Z77" s="147"/>
      <c r="AA77" s="147"/>
      <c r="AB77" s="147"/>
      <c r="AC77" s="147"/>
      <c r="AD77" s="147"/>
      <c r="AE77" s="147"/>
      <c r="AF77" s="147"/>
      <c r="AG77" s="147"/>
      <c r="AH77" s="147"/>
      <c r="AI77" s="147"/>
      <c r="AJ77" s="147"/>
      <c r="AK77" s="147"/>
      <c r="AL77" s="147"/>
      <c r="AM77" s="147"/>
      <c r="AN77" s="147"/>
      <c r="AO77" s="147"/>
      <c r="AP77" s="147"/>
      <c r="AQ77" s="147"/>
      <c r="AR77" s="147"/>
    </row>
    <row r="78" spans="1:44" ht="15.75" x14ac:dyDescent="0.25">
      <c r="A78" s="10" t="s">
        <v>104</v>
      </c>
      <c r="B78" s="189">
        <v>0</v>
      </c>
      <c r="C78" s="226">
        <v>0</v>
      </c>
      <c r="D78" s="225">
        <f t="shared" si="24"/>
        <v>0</v>
      </c>
      <c r="E78" s="227">
        <v>0</v>
      </c>
      <c r="F78" s="226">
        <v>0</v>
      </c>
      <c r="G78" s="131">
        <f t="shared" si="25"/>
        <v>0</v>
      </c>
      <c r="H78" s="189">
        <v>0</v>
      </c>
      <c r="I78" s="176">
        <v>0</v>
      </c>
      <c r="J78" s="171">
        <f t="shared" si="26"/>
        <v>0</v>
      </c>
      <c r="K78" s="135" t="str">
        <f t="shared" si="27"/>
        <v xml:space="preserve"> </v>
      </c>
      <c r="L78" s="136" t="str">
        <f t="shared" si="28"/>
        <v xml:space="preserve"> </v>
      </c>
      <c r="M78" s="135" t="str">
        <f t="shared" si="29"/>
        <v xml:space="preserve"> </v>
      </c>
      <c r="N78" s="136" t="str">
        <f t="shared" si="30"/>
        <v xml:space="preserve"> </v>
      </c>
      <c r="O78" s="237" t="str">
        <f t="shared" si="31"/>
        <v xml:space="preserve"> </v>
      </c>
      <c r="P78" s="136" t="str">
        <f t="shared" si="32"/>
        <v xml:space="preserve"> </v>
      </c>
      <c r="Q78" s="147"/>
      <c r="R78" s="147"/>
      <c r="S78" s="147"/>
      <c r="T78" s="147"/>
      <c r="U78" s="147"/>
      <c r="V78" s="147"/>
      <c r="W78" s="147"/>
      <c r="X78" s="147"/>
      <c r="Y78" s="147"/>
      <c r="Z78" s="147"/>
      <c r="AA78" s="147"/>
      <c r="AB78" s="147"/>
      <c r="AC78" s="147"/>
      <c r="AD78" s="147"/>
      <c r="AE78" s="147"/>
      <c r="AF78" s="147"/>
      <c r="AG78" s="147"/>
      <c r="AH78" s="147"/>
      <c r="AI78" s="147"/>
      <c r="AJ78" s="147"/>
      <c r="AK78" s="147"/>
      <c r="AL78" s="147"/>
      <c r="AM78" s="147"/>
      <c r="AN78" s="147"/>
      <c r="AO78" s="147"/>
      <c r="AP78" s="147"/>
      <c r="AQ78" s="147"/>
      <c r="AR78" s="147"/>
    </row>
    <row r="79" spans="1:44" x14ac:dyDescent="0.25">
      <c r="A79" s="10" t="s">
        <v>105</v>
      </c>
      <c r="B79" s="185">
        <v>0</v>
      </c>
      <c r="C79" s="10">
        <v>0</v>
      </c>
      <c r="D79" s="171">
        <f t="shared" ref="D79:D80" si="33">IF($C$83&lt;&gt;0,C79/$C$83*100,0)</f>
        <v>0</v>
      </c>
      <c r="E79" s="190">
        <v>0</v>
      </c>
      <c r="F79" s="10">
        <v>0</v>
      </c>
      <c r="G79" s="131">
        <f t="shared" ref="G79:G80" si="34">IF($F$83&lt;&gt;0,F79/$F$83*100,0)</f>
        <v>0</v>
      </c>
      <c r="H79" s="185">
        <v>0</v>
      </c>
      <c r="I79" s="10">
        <v>0</v>
      </c>
      <c r="J79" s="171">
        <f t="shared" ref="J79:J80" si="35">IF($I$83&lt;&gt;0,I79/$I$83*100,0)</f>
        <v>0</v>
      </c>
      <c r="K79" s="135" t="str">
        <f t="shared" si="27"/>
        <v xml:space="preserve"> </v>
      </c>
      <c r="L79" s="136" t="str">
        <f t="shared" si="28"/>
        <v xml:space="preserve"> </v>
      </c>
      <c r="M79" s="135" t="str">
        <f t="shared" si="29"/>
        <v xml:space="preserve"> </v>
      </c>
      <c r="N79" s="136" t="str">
        <f t="shared" si="30"/>
        <v xml:space="preserve"> </v>
      </c>
      <c r="O79" s="237" t="str">
        <f t="shared" si="31"/>
        <v xml:space="preserve"> </v>
      </c>
      <c r="P79" s="136" t="str">
        <f t="shared" si="32"/>
        <v xml:space="preserve"> </v>
      </c>
      <c r="Q79" s="147"/>
      <c r="R79" s="147"/>
      <c r="S79" s="147"/>
      <c r="T79" s="147"/>
      <c r="U79" s="147"/>
      <c r="V79" s="147"/>
      <c r="W79" s="147"/>
      <c r="X79" s="147"/>
      <c r="Y79" s="147"/>
      <c r="Z79" s="147"/>
      <c r="AA79" s="147"/>
      <c r="AB79" s="147"/>
      <c r="AC79" s="147"/>
      <c r="AD79" s="147"/>
      <c r="AE79" s="147"/>
      <c r="AF79" s="147"/>
      <c r="AG79" s="147"/>
      <c r="AH79" s="147"/>
      <c r="AI79" s="147"/>
      <c r="AJ79" s="147"/>
      <c r="AK79" s="147"/>
      <c r="AL79" s="147"/>
      <c r="AM79" s="147"/>
      <c r="AN79" s="147"/>
      <c r="AO79" s="147"/>
      <c r="AP79" s="147"/>
      <c r="AQ79" s="147"/>
      <c r="AR79" s="147"/>
    </row>
    <row r="80" spans="1:44" ht="15.75" thickBot="1" x14ac:dyDescent="0.3">
      <c r="A80" s="10" t="s">
        <v>106</v>
      </c>
      <c r="B80" s="186">
        <v>0</v>
      </c>
      <c r="C80" s="200">
        <v>0</v>
      </c>
      <c r="D80" s="188">
        <f t="shared" si="33"/>
        <v>0</v>
      </c>
      <c r="E80" s="191">
        <v>0</v>
      </c>
      <c r="F80" s="200">
        <v>0</v>
      </c>
      <c r="G80" s="192">
        <f t="shared" si="34"/>
        <v>0</v>
      </c>
      <c r="H80" s="186">
        <v>1</v>
      </c>
      <c r="I80" s="179">
        <v>3</v>
      </c>
      <c r="J80" s="188">
        <f t="shared" si="35"/>
        <v>1.9102196752626553E-2</v>
      </c>
      <c r="K80" s="180" t="str">
        <f t="shared" si="27"/>
        <v xml:space="preserve"> </v>
      </c>
      <c r="L80" s="181" t="str">
        <f t="shared" si="28"/>
        <v xml:space="preserve"> </v>
      </c>
      <c r="M80" s="242" t="str">
        <f t="shared" si="29"/>
        <v xml:space="preserve"> </v>
      </c>
      <c r="N80" s="243" t="str">
        <f t="shared" si="30"/>
        <v xml:space="preserve"> </v>
      </c>
      <c r="O80" s="238" t="str">
        <f t="shared" si="31"/>
        <v xml:space="preserve"> </v>
      </c>
      <c r="P80" s="181" t="str">
        <f t="shared" si="32"/>
        <v xml:space="preserve"> </v>
      </c>
      <c r="Q80" s="147"/>
      <c r="R80" s="147"/>
      <c r="S80" s="147"/>
      <c r="T80" s="147"/>
      <c r="U80" s="147"/>
      <c r="V80" s="147"/>
      <c r="W80" s="147"/>
      <c r="X80" s="147"/>
      <c r="Y80" s="147"/>
      <c r="Z80" s="147"/>
      <c r="AA80" s="147"/>
      <c r="AB80" s="147"/>
      <c r="AC80" s="147"/>
      <c r="AD80" s="147"/>
      <c r="AE80" s="147"/>
      <c r="AF80" s="147"/>
      <c r="AG80" s="147"/>
      <c r="AH80" s="147"/>
      <c r="AI80" s="147"/>
      <c r="AJ80" s="147"/>
      <c r="AK80" s="147"/>
      <c r="AL80" s="147"/>
      <c r="AM80" s="147"/>
      <c r="AN80" s="147"/>
      <c r="AO80" s="147"/>
      <c r="AP80" s="147"/>
      <c r="AQ80" s="147"/>
      <c r="AR80" s="147"/>
    </row>
    <row r="81" spans="1:44" ht="15.75" x14ac:dyDescent="0.25">
      <c r="A81" s="211" t="s">
        <v>20</v>
      </c>
      <c r="B81" s="187">
        <f>SUM(B6:B80)-B9</f>
        <v>2719</v>
      </c>
      <c r="C81" s="182">
        <f>SUM(C6:C80)-C9</f>
        <v>11136</v>
      </c>
      <c r="D81" s="212">
        <f>IF($C$83&lt;&gt;0,C81/$C$83*100,0)</f>
        <v>91.069676153091265</v>
      </c>
      <c r="E81" s="193">
        <f>SUM(E6:E80)-E9</f>
        <v>2586</v>
      </c>
      <c r="F81" s="182">
        <f>SUM(F6:F80)-F9</f>
        <v>11606</v>
      </c>
      <c r="G81" s="213">
        <f>IF($F$83&lt;&gt;0,F81/$F$83*100,0)</f>
        <v>89.843629044743764</v>
      </c>
      <c r="H81" s="187">
        <f>SUM(H6:H80)-H9</f>
        <v>3346</v>
      </c>
      <c r="I81" s="182">
        <f>SUM(I6:I80)-I9</f>
        <v>14007</v>
      </c>
      <c r="J81" s="214">
        <f>IF($I$83&lt;&gt;0,I81/$I$83*100,0)</f>
        <v>89.188156638013368</v>
      </c>
      <c r="K81" s="198">
        <f t="shared" ref="K81:L83" si="36">IF(OR(B81&lt;&gt;0)*(E81&lt;&gt;0),B81/E81*100," ")</f>
        <v>105.1430781129157</v>
      </c>
      <c r="L81" s="183">
        <f t="shared" si="36"/>
        <v>95.950370498018273</v>
      </c>
      <c r="M81" s="197">
        <f t="shared" ref="M81:N83" si="37">IF(OR(B81&lt;&gt;0)*(H81&lt;&gt;0),B81/H81*100," ")</f>
        <v>81.261207411835017</v>
      </c>
      <c r="N81" s="199">
        <f t="shared" si="37"/>
        <v>79.503105590062106</v>
      </c>
      <c r="O81" s="198">
        <f t="shared" ref="O81:P83" si="38">IF(OR(E81&lt;&gt;0)*(H81&lt;&gt;0),E81/H81*100," ")</f>
        <v>77.286312014345484</v>
      </c>
      <c r="P81" s="183">
        <f t="shared" si="38"/>
        <v>82.858570714642681</v>
      </c>
      <c r="Q81" s="147"/>
      <c r="R81" s="147"/>
      <c r="S81" s="147"/>
      <c r="T81" s="147"/>
      <c r="U81" s="147"/>
      <c r="V81" s="147"/>
      <c r="W81" s="147"/>
      <c r="X81" s="147"/>
      <c r="Y81" s="147"/>
      <c r="Z81" s="147"/>
      <c r="AA81" s="147"/>
      <c r="AB81" s="147"/>
      <c r="AC81" s="147"/>
      <c r="AD81" s="147"/>
      <c r="AE81" s="147"/>
      <c r="AF81" s="147"/>
      <c r="AG81" s="147"/>
      <c r="AH81" s="147"/>
      <c r="AI81" s="147"/>
      <c r="AJ81" s="147"/>
      <c r="AK81" s="147"/>
      <c r="AL81" s="147"/>
      <c r="AM81" s="147"/>
      <c r="AN81" s="147"/>
      <c r="AO81" s="147"/>
      <c r="AP81" s="147"/>
      <c r="AQ81" s="147"/>
      <c r="AR81" s="147"/>
    </row>
    <row r="82" spans="1:44" ht="15.75" x14ac:dyDescent="0.25">
      <c r="A82" s="155" t="s">
        <v>21</v>
      </c>
      <c r="B82" s="215">
        <f>B9</f>
        <v>564</v>
      </c>
      <c r="C82" s="216">
        <f>C9</f>
        <v>1092</v>
      </c>
      <c r="D82" s="217">
        <f>IF($C$83&lt;&gt;0,C82/$C$83*100,0)</f>
        <v>8.9303238469087347</v>
      </c>
      <c r="E82" s="194">
        <f>E9</f>
        <v>525</v>
      </c>
      <c r="F82" s="154">
        <f>F9</f>
        <v>1312</v>
      </c>
      <c r="G82" s="218">
        <f>IF($F$83&lt;&gt;0,F82/$F$83*100,0)</f>
        <v>10.156370955256232</v>
      </c>
      <c r="H82" s="215">
        <f>H9</f>
        <v>568</v>
      </c>
      <c r="I82" s="216">
        <f>I9</f>
        <v>1698</v>
      </c>
      <c r="J82" s="219">
        <f>IF($I$83&lt;&gt;0,I82/$I$83*100,0)</f>
        <v>10.811843361986629</v>
      </c>
      <c r="K82" s="138">
        <f t="shared" si="36"/>
        <v>107.42857142857143</v>
      </c>
      <c r="L82" s="139">
        <f t="shared" si="36"/>
        <v>83.231707317073173</v>
      </c>
      <c r="M82" s="140">
        <f t="shared" si="37"/>
        <v>99.295774647887328</v>
      </c>
      <c r="N82" s="162">
        <f t="shared" si="37"/>
        <v>64.310954063604242</v>
      </c>
      <c r="O82" s="138">
        <f t="shared" si="38"/>
        <v>92.429577464788736</v>
      </c>
      <c r="P82" s="139">
        <f t="shared" si="38"/>
        <v>77.267373380447594</v>
      </c>
      <c r="Q82" s="147"/>
      <c r="R82" s="147"/>
      <c r="S82" s="147"/>
      <c r="T82" s="147"/>
      <c r="U82" s="147"/>
      <c r="V82" s="147"/>
      <c r="W82" s="147"/>
      <c r="X82" s="147"/>
      <c r="Y82" s="147"/>
      <c r="Z82" s="147"/>
      <c r="AA82" s="147"/>
      <c r="AB82" s="147"/>
      <c r="AC82" s="147"/>
      <c r="AD82" s="147"/>
      <c r="AE82" s="147"/>
      <c r="AF82" s="147"/>
      <c r="AG82" s="147"/>
      <c r="AH82" s="147"/>
      <c r="AI82" s="147"/>
      <c r="AJ82" s="147"/>
      <c r="AK82" s="147"/>
      <c r="AL82" s="147"/>
      <c r="AM82" s="147"/>
      <c r="AN82" s="147"/>
      <c r="AO82" s="147"/>
      <c r="AP82" s="147"/>
      <c r="AQ82" s="147"/>
      <c r="AR82" s="147"/>
    </row>
    <row r="83" spans="1:44" ht="16.5" thickBot="1" x14ac:dyDescent="0.3">
      <c r="A83" s="156" t="s">
        <v>22</v>
      </c>
      <c r="B83" s="202">
        <f>B81+B82</f>
        <v>3283</v>
      </c>
      <c r="C83" s="203">
        <f>C81+C82</f>
        <v>12228</v>
      </c>
      <c r="D83" s="204">
        <f>D81+D82</f>
        <v>100</v>
      </c>
      <c r="E83" s="205">
        <f>SUM(E81:E82)</f>
        <v>3111</v>
      </c>
      <c r="F83" s="203">
        <f>SUM(F81:F82)</f>
        <v>12918</v>
      </c>
      <c r="G83" s="206">
        <f>G81+G82</f>
        <v>100</v>
      </c>
      <c r="H83" s="202">
        <f>SUM(H81:H82)</f>
        <v>3914</v>
      </c>
      <c r="I83" s="203">
        <f>SUM(I81:I82)</f>
        <v>15705</v>
      </c>
      <c r="J83" s="204">
        <f>J81+J82</f>
        <v>100</v>
      </c>
      <c r="K83" s="208">
        <f t="shared" si="36"/>
        <v>105.52876888460302</v>
      </c>
      <c r="L83" s="209">
        <f t="shared" si="36"/>
        <v>94.658615884811894</v>
      </c>
      <c r="M83" s="210">
        <f t="shared" si="37"/>
        <v>83.878385283597339</v>
      </c>
      <c r="N83" s="207">
        <f t="shared" si="37"/>
        <v>77.860553963705826</v>
      </c>
      <c r="O83" s="208">
        <f t="shared" si="38"/>
        <v>79.483903934593769</v>
      </c>
      <c r="P83" s="209">
        <f t="shared" si="38"/>
        <v>82.254059216809935</v>
      </c>
      <c r="Q83" s="147"/>
      <c r="R83" s="147"/>
      <c r="S83" s="147"/>
      <c r="T83" s="147"/>
      <c r="U83" s="147"/>
      <c r="V83" s="147"/>
      <c r="W83" s="147"/>
      <c r="X83" s="147"/>
      <c r="Y83" s="147"/>
      <c r="Z83" s="147"/>
      <c r="AA83" s="147"/>
      <c r="AB83" s="147"/>
      <c r="AC83" s="147"/>
      <c r="AD83" s="147"/>
      <c r="AE83" s="147"/>
      <c r="AF83" s="147"/>
      <c r="AG83" s="147"/>
      <c r="AH83" s="147"/>
      <c r="AI83" s="147"/>
      <c r="AJ83" s="147"/>
      <c r="AK83" s="147"/>
      <c r="AL83" s="147"/>
      <c r="AM83" s="147"/>
      <c r="AN83" s="147"/>
      <c r="AO83" s="147"/>
      <c r="AP83" s="147"/>
      <c r="AQ83" s="147"/>
      <c r="AR83" s="147"/>
    </row>
    <row r="84" spans="1:44" x14ac:dyDescent="0.25">
      <c r="A84" s="147"/>
      <c r="B84" s="178"/>
      <c r="C84" s="178"/>
      <c r="D84" s="147"/>
      <c r="E84" s="147"/>
      <c r="F84" s="147"/>
      <c r="G84" s="147"/>
      <c r="H84" s="147"/>
      <c r="I84" s="147"/>
      <c r="J84" s="147"/>
      <c r="K84" s="147"/>
      <c r="L84" s="147"/>
      <c r="M84" s="147"/>
      <c r="N84" s="147"/>
      <c r="O84" s="147"/>
      <c r="P84" s="147"/>
      <c r="Q84" s="147"/>
      <c r="R84" s="147"/>
      <c r="S84" s="147"/>
      <c r="T84" s="147"/>
      <c r="U84" s="147"/>
      <c r="V84" s="147"/>
      <c r="W84" s="147"/>
      <c r="X84" s="147"/>
      <c r="Y84" s="147"/>
      <c r="Z84" s="147"/>
      <c r="AA84" s="147"/>
      <c r="AB84" s="147"/>
      <c r="AC84" s="147"/>
      <c r="AD84" s="147"/>
      <c r="AE84" s="147"/>
      <c r="AF84" s="147"/>
      <c r="AG84" s="147"/>
      <c r="AH84" s="147"/>
      <c r="AI84" s="147"/>
      <c r="AJ84" s="147"/>
      <c r="AK84" s="147"/>
      <c r="AL84" s="147"/>
      <c r="AM84" s="147"/>
      <c r="AN84" s="147"/>
      <c r="AO84" s="147"/>
      <c r="AP84" s="147"/>
      <c r="AQ84" s="147"/>
      <c r="AR84" s="147"/>
    </row>
    <row r="85" spans="1:44" x14ac:dyDescent="0.25">
      <c r="A85" s="147"/>
      <c r="B85" s="147"/>
      <c r="C85" s="147"/>
      <c r="D85" s="147"/>
      <c r="E85" s="147"/>
      <c r="F85" s="147"/>
      <c r="G85" s="147"/>
      <c r="H85" s="147"/>
      <c r="I85" s="147"/>
      <c r="J85" s="147"/>
      <c r="K85" s="147"/>
      <c r="L85" s="147"/>
      <c r="M85" s="147"/>
      <c r="N85" s="147"/>
      <c r="O85" s="147"/>
      <c r="P85" s="147"/>
      <c r="Q85" s="147"/>
      <c r="R85" s="147"/>
      <c r="S85" s="147"/>
      <c r="T85" s="147"/>
      <c r="U85" s="147"/>
      <c r="V85" s="147"/>
      <c r="W85" s="147"/>
      <c r="X85" s="147"/>
      <c r="Y85" s="147"/>
      <c r="Z85" s="147"/>
      <c r="AA85" s="147"/>
      <c r="AB85" s="147"/>
      <c r="AC85" s="147"/>
      <c r="AD85" s="147"/>
      <c r="AE85" s="147"/>
      <c r="AF85" s="147"/>
      <c r="AG85" s="147"/>
      <c r="AH85" s="147"/>
      <c r="AI85" s="147"/>
      <c r="AJ85" s="147"/>
      <c r="AK85" s="147"/>
      <c r="AL85" s="147"/>
      <c r="AM85" s="147"/>
      <c r="AN85" s="147"/>
      <c r="AO85" s="147"/>
      <c r="AP85" s="147"/>
      <c r="AQ85" s="147"/>
      <c r="AR85" s="147"/>
    </row>
    <row r="86" spans="1:44" x14ac:dyDescent="0.25">
      <c r="A86" s="147"/>
      <c r="B86" s="147"/>
      <c r="C86" s="147"/>
      <c r="D86" s="147"/>
      <c r="E86" s="147"/>
      <c r="F86" s="147"/>
      <c r="G86" s="147"/>
      <c r="H86" s="147"/>
      <c r="I86" s="147"/>
      <c r="J86" s="147"/>
      <c r="K86" s="147"/>
      <c r="L86" s="147"/>
      <c r="M86" s="147"/>
      <c r="N86" s="147"/>
      <c r="O86" s="147"/>
      <c r="P86" s="147"/>
      <c r="Q86" s="147"/>
      <c r="R86" s="147"/>
      <c r="S86" s="147"/>
      <c r="T86" s="147"/>
      <c r="U86" s="147"/>
      <c r="V86" s="147"/>
      <c r="W86" s="147"/>
      <c r="X86" s="147"/>
      <c r="Y86" s="147"/>
      <c r="Z86" s="147"/>
      <c r="AA86" s="147"/>
      <c r="AB86" s="147"/>
      <c r="AC86" s="147"/>
      <c r="AD86" s="147"/>
      <c r="AE86" s="147"/>
      <c r="AF86" s="147"/>
      <c r="AG86" s="147"/>
      <c r="AH86" s="147"/>
      <c r="AI86" s="147"/>
      <c r="AJ86" s="147"/>
      <c r="AK86" s="147"/>
      <c r="AL86" s="147"/>
      <c r="AM86" s="147"/>
      <c r="AN86" s="147"/>
      <c r="AO86" s="147"/>
      <c r="AP86" s="147"/>
      <c r="AQ86" s="147"/>
      <c r="AR86" s="147"/>
    </row>
    <row r="87" spans="1:44" x14ac:dyDescent="0.25">
      <c r="A87" s="147"/>
      <c r="B87" s="147"/>
      <c r="C87" s="177"/>
      <c r="D87" s="147"/>
      <c r="E87" s="147"/>
      <c r="F87" s="147"/>
      <c r="G87" s="147"/>
      <c r="H87" s="147"/>
      <c r="I87" s="147"/>
      <c r="J87" s="147"/>
      <c r="K87" s="147"/>
      <c r="L87" s="147"/>
      <c r="M87" s="147"/>
      <c r="N87" s="147"/>
      <c r="O87" s="147"/>
      <c r="P87" s="147"/>
      <c r="Q87" s="147"/>
      <c r="R87" s="147"/>
      <c r="S87" s="147"/>
      <c r="T87" s="147"/>
      <c r="U87" s="147"/>
      <c r="V87" s="147"/>
      <c r="W87" s="147"/>
      <c r="X87" s="147"/>
      <c r="Y87" s="147"/>
      <c r="Z87" s="147"/>
      <c r="AA87" s="147"/>
      <c r="AB87" s="147"/>
      <c r="AC87" s="147"/>
      <c r="AD87" s="147"/>
      <c r="AE87" s="147"/>
      <c r="AF87" s="147"/>
      <c r="AG87" s="147"/>
      <c r="AH87" s="147"/>
      <c r="AI87" s="147"/>
      <c r="AJ87" s="147"/>
      <c r="AK87" s="147"/>
      <c r="AL87" s="147"/>
      <c r="AM87" s="147"/>
      <c r="AN87" s="147"/>
      <c r="AO87" s="147"/>
      <c r="AP87" s="147"/>
      <c r="AQ87" s="147"/>
      <c r="AR87" s="147"/>
    </row>
    <row r="88" spans="1:44" x14ac:dyDescent="0.25">
      <c r="A88" s="147"/>
      <c r="B88" s="147"/>
      <c r="C88" s="147"/>
      <c r="D88" s="147"/>
      <c r="E88" s="147"/>
      <c r="F88" s="147"/>
      <c r="G88" s="147"/>
      <c r="H88" s="147"/>
      <c r="I88" s="147"/>
      <c r="J88" s="147"/>
      <c r="K88" s="147"/>
      <c r="L88" s="147"/>
      <c r="M88" s="147"/>
      <c r="N88" s="147"/>
      <c r="O88" s="147"/>
      <c r="P88" s="147"/>
      <c r="Q88" s="147"/>
      <c r="R88" s="147"/>
      <c r="S88" s="147"/>
      <c r="T88" s="147"/>
      <c r="U88" s="147"/>
      <c r="V88" s="147"/>
      <c r="W88" s="147"/>
      <c r="X88" s="147"/>
      <c r="Y88" s="147"/>
      <c r="Z88" s="147"/>
      <c r="AA88" s="147"/>
      <c r="AB88" s="147"/>
      <c r="AC88" s="147"/>
      <c r="AD88" s="147"/>
      <c r="AE88" s="147"/>
      <c r="AF88" s="147"/>
      <c r="AG88" s="147"/>
      <c r="AH88" s="147"/>
      <c r="AI88" s="147"/>
      <c r="AJ88" s="147"/>
      <c r="AK88" s="147"/>
      <c r="AL88" s="147"/>
      <c r="AM88" s="147"/>
      <c r="AN88" s="147"/>
      <c r="AO88" s="147"/>
      <c r="AP88" s="147"/>
      <c r="AQ88" s="147"/>
      <c r="AR88" s="147"/>
    </row>
    <row r="89" spans="1:44" x14ac:dyDescent="0.25">
      <c r="A89" s="147"/>
      <c r="B89" s="147"/>
      <c r="C89" s="147"/>
      <c r="D89" s="147"/>
      <c r="E89" s="147"/>
      <c r="F89" s="147"/>
      <c r="G89" s="147"/>
      <c r="H89" s="147"/>
      <c r="I89" s="147"/>
      <c r="J89" s="147"/>
      <c r="K89" s="147"/>
      <c r="L89" s="147"/>
      <c r="M89" s="147"/>
      <c r="N89" s="147"/>
      <c r="O89" s="147"/>
      <c r="P89" s="147"/>
      <c r="Q89" s="147"/>
      <c r="R89" s="147"/>
      <c r="S89" s="147"/>
      <c r="T89" s="147"/>
      <c r="U89" s="147"/>
      <c r="V89" s="147"/>
      <c r="W89" s="147"/>
      <c r="X89" s="147"/>
      <c r="Y89" s="147"/>
      <c r="Z89" s="147"/>
      <c r="AA89" s="147"/>
      <c r="AB89" s="147"/>
      <c r="AC89" s="147"/>
      <c r="AD89" s="147"/>
      <c r="AE89" s="147"/>
      <c r="AF89" s="147"/>
      <c r="AG89" s="147"/>
      <c r="AH89" s="147"/>
      <c r="AI89" s="147"/>
      <c r="AJ89" s="147"/>
      <c r="AK89" s="147"/>
      <c r="AL89" s="147"/>
      <c r="AM89" s="147"/>
      <c r="AN89" s="147"/>
      <c r="AO89" s="147"/>
      <c r="AP89" s="147"/>
      <c r="AQ89" s="147"/>
      <c r="AR89" s="147"/>
    </row>
    <row r="90" spans="1:44" x14ac:dyDescent="0.25">
      <c r="A90" s="147"/>
      <c r="B90" s="147"/>
      <c r="C90" s="147"/>
      <c r="D90" s="147"/>
      <c r="E90" s="147"/>
      <c r="F90" s="147"/>
      <c r="G90" s="147"/>
      <c r="H90" s="147"/>
      <c r="I90" s="147"/>
      <c r="J90" s="147"/>
      <c r="K90" s="147"/>
      <c r="L90" s="147"/>
      <c r="M90" s="147"/>
      <c r="N90" s="147"/>
      <c r="O90" s="147"/>
      <c r="P90" s="147"/>
      <c r="Q90" s="147"/>
      <c r="R90" s="147"/>
      <c r="S90" s="147"/>
      <c r="T90" s="147"/>
      <c r="U90" s="147"/>
      <c r="V90" s="147"/>
      <c r="W90" s="147"/>
      <c r="X90" s="147"/>
      <c r="Y90" s="147"/>
      <c r="Z90" s="147"/>
      <c r="AA90" s="147"/>
      <c r="AB90" s="147"/>
      <c r="AC90" s="147"/>
      <c r="AD90" s="147"/>
      <c r="AE90" s="147"/>
      <c r="AF90" s="147"/>
      <c r="AG90" s="147"/>
      <c r="AH90" s="147"/>
      <c r="AI90" s="147"/>
      <c r="AJ90" s="147"/>
      <c r="AK90" s="147"/>
      <c r="AL90" s="147"/>
      <c r="AM90" s="147"/>
      <c r="AN90" s="147"/>
      <c r="AO90" s="147"/>
      <c r="AP90" s="147"/>
      <c r="AQ90" s="147"/>
      <c r="AR90" s="147"/>
    </row>
    <row r="91" spans="1:44" x14ac:dyDescent="0.25">
      <c r="A91" s="147"/>
      <c r="B91" s="147"/>
      <c r="C91" s="147"/>
      <c r="D91" s="147"/>
      <c r="E91" s="147"/>
      <c r="F91" s="147"/>
      <c r="G91" s="147"/>
      <c r="H91" s="147"/>
      <c r="I91" s="147"/>
      <c r="J91" s="147"/>
      <c r="K91" s="147"/>
      <c r="L91" s="147"/>
      <c r="M91" s="147"/>
      <c r="N91" s="147"/>
      <c r="O91" s="147"/>
      <c r="P91" s="147"/>
      <c r="Q91" s="147"/>
      <c r="R91" s="147"/>
      <c r="S91" s="147"/>
      <c r="T91" s="147"/>
      <c r="U91" s="147"/>
      <c r="V91" s="147"/>
      <c r="W91" s="147"/>
      <c r="X91" s="147"/>
      <c r="Y91" s="147"/>
      <c r="Z91" s="147"/>
      <c r="AA91" s="147"/>
      <c r="AB91" s="147"/>
      <c r="AC91" s="147"/>
      <c r="AD91" s="147"/>
      <c r="AE91" s="147"/>
      <c r="AF91" s="147"/>
      <c r="AG91" s="147"/>
      <c r="AH91" s="147"/>
      <c r="AI91" s="147"/>
      <c r="AJ91" s="147"/>
      <c r="AK91" s="147"/>
      <c r="AL91" s="147"/>
      <c r="AM91" s="147"/>
      <c r="AN91" s="147"/>
      <c r="AO91" s="147"/>
      <c r="AP91" s="147"/>
      <c r="AQ91" s="147"/>
      <c r="AR91" s="147"/>
    </row>
    <row r="92" spans="1:44" x14ac:dyDescent="0.25">
      <c r="A92" s="147"/>
      <c r="B92" s="147"/>
      <c r="C92" s="147"/>
      <c r="D92" s="147"/>
      <c r="E92" s="147"/>
      <c r="F92" s="147"/>
      <c r="G92" s="147"/>
      <c r="H92" s="147"/>
      <c r="I92" s="147"/>
      <c r="J92" s="147"/>
      <c r="K92" s="147"/>
      <c r="L92" s="147"/>
      <c r="M92" s="147"/>
      <c r="N92" s="147"/>
      <c r="O92" s="147"/>
      <c r="P92" s="147"/>
      <c r="Q92" s="147"/>
      <c r="R92" s="147"/>
      <c r="S92" s="147"/>
      <c r="T92" s="147"/>
      <c r="U92" s="147"/>
      <c r="V92" s="147"/>
      <c r="W92" s="147"/>
      <c r="X92" s="147"/>
      <c r="Y92" s="147"/>
      <c r="Z92" s="147"/>
      <c r="AA92" s="147"/>
      <c r="AB92" s="147"/>
      <c r="AC92" s="147"/>
      <c r="AD92" s="147"/>
      <c r="AE92" s="147"/>
      <c r="AF92" s="147"/>
      <c r="AG92" s="147"/>
      <c r="AH92" s="147"/>
      <c r="AI92" s="147"/>
      <c r="AJ92" s="147"/>
      <c r="AK92" s="147"/>
      <c r="AL92" s="147"/>
      <c r="AM92" s="147"/>
      <c r="AN92" s="147"/>
      <c r="AO92" s="147"/>
      <c r="AP92" s="147"/>
      <c r="AQ92" s="147"/>
      <c r="AR92" s="147"/>
    </row>
    <row r="93" spans="1:44" x14ac:dyDescent="0.25">
      <c r="A93" s="147"/>
      <c r="B93" s="147"/>
      <c r="C93" s="147"/>
      <c r="D93" s="147"/>
      <c r="E93" s="147"/>
      <c r="F93" s="147"/>
      <c r="G93" s="147"/>
      <c r="H93" s="147"/>
      <c r="I93" s="147"/>
      <c r="J93" s="147"/>
      <c r="K93" s="147"/>
      <c r="L93" s="147"/>
      <c r="M93" s="147"/>
      <c r="N93" s="147"/>
      <c r="O93" s="147"/>
      <c r="P93" s="147"/>
      <c r="Q93" s="147"/>
      <c r="R93" s="147"/>
      <c r="S93" s="147"/>
      <c r="T93" s="147"/>
      <c r="U93" s="147"/>
      <c r="V93" s="147"/>
      <c r="W93" s="147"/>
      <c r="X93" s="147"/>
      <c r="Y93" s="147"/>
      <c r="Z93" s="147"/>
      <c r="AA93" s="147"/>
      <c r="AB93" s="147"/>
      <c r="AC93" s="147"/>
      <c r="AD93" s="147"/>
      <c r="AE93" s="147"/>
      <c r="AF93" s="147"/>
      <c r="AG93" s="147"/>
      <c r="AH93" s="147"/>
      <c r="AI93" s="147"/>
      <c r="AJ93" s="147"/>
      <c r="AK93" s="147"/>
      <c r="AL93" s="147"/>
      <c r="AM93" s="147"/>
      <c r="AN93" s="147"/>
      <c r="AO93" s="147"/>
      <c r="AP93" s="147"/>
      <c r="AQ93" s="147"/>
      <c r="AR93" s="147"/>
    </row>
    <row r="94" spans="1:44" x14ac:dyDescent="0.25">
      <c r="A94" s="147"/>
      <c r="B94" s="147"/>
      <c r="C94" s="147"/>
      <c r="D94" s="147"/>
      <c r="E94" s="147"/>
      <c r="F94" s="147"/>
      <c r="G94" s="147"/>
      <c r="H94" s="147"/>
      <c r="I94" s="147"/>
      <c r="J94" s="147"/>
      <c r="K94" s="147"/>
      <c r="L94" s="147"/>
      <c r="M94" s="147"/>
      <c r="N94" s="147"/>
      <c r="O94" s="147"/>
      <c r="P94" s="147"/>
      <c r="Q94" s="147"/>
      <c r="R94" s="147"/>
      <c r="S94" s="147"/>
      <c r="T94" s="147"/>
      <c r="U94" s="147"/>
      <c r="V94" s="147"/>
      <c r="W94" s="147"/>
      <c r="X94" s="147"/>
      <c r="Y94" s="147"/>
      <c r="Z94" s="147"/>
      <c r="AA94" s="147"/>
      <c r="AB94" s="147"/>
      <c r="AC94" s="147"/>
      <c r="AD94" s="147"/>
      <c r="AE94" s="147"/>
      <c r="AF94" s="147"/>
      <c r="AG94" s="147"/>
      <c r="AH94" s="147"/>
      <c r="AI94" s="147"/>
      <c r="AJ94" s="147"/>
      <c r="AK94" s="147"/>
      <c r="AL94" s="147"/>
      <c r="AM94" s="147"/>
      <c r="AN94" s="147"/>
      <c r="AO94" s="147"/>
      <c r="AP94" s="147"/>
      <c r="AQ94" s="147"/>
      <c r="AR94" s="147"/>
    </row>
    <row r="95" spans="1:44" x14ac:dyDescent="0.25">
      <c r="A95" s="147"/>
      <c r="B95" s="147"/>
      <c r="C95" s="147"/>
      <c r="D95" s="147"/>
      <c r="E95" s="147"/>
      <c r="F95" s="147"/>
      <c r="G95" s="147"/>
      <c r="H95" s="147"/>
      <c r="I95" s="147"/>
      <c r="J95" s="147"/>
      <c r="K95" s="147"/>
      <c r="L95" s="147"/>
      <c r="M95" s="147"/>
      <c r="N95" s="147"/>
      <c r="O95" s="147"/>
      <c r="P95" s="147"/>
      <c r="Q95" s="147"/>
      <c r="R95" s="147"/>
      <c r="S95" s="147"/>
      <c r="T95" s="147"/>
      <c r="U95" s="147"/>
      <c r="V95" s="147"/>
      <c r="W95" s="147"/>
      <c r="X95" s="147"/>
      <c r="Y95" s="147"/>
      <c r="Z95" s="147"/>
      <c r="AA95" s="147"/>
      <c r="AB95" s="147"/>
      <c r="AC95" s="147"/>
      <c r="AD95" s="147"/>
      <c r="AE95" s="147"/>
      <c r="AF95" s="147"/>
      <c r="AG95" s="147"/>
      <c r="AH95" s="147"/>
      <c r="AI95" s="147"/>
      <c r="AJ95" s="147"/>
      <c r="AK95" s="147"/>
      <c r="AL95" s="147"/>
      <c r="AM95" s="147"/>
      <c r="AN95" s="147"/>
      <c r="AO95" s="147"/>
      <c r="AP95" s="147"/>
      <c r="AQ95" s="147"/>
      <c r="AR95" s="147"/>
    </row>
    <row r="96" spans="1:44" x14ac:dyDescent="0.25">
      <c r="A96" s="147"/>
      <c r="B96" s="147"/>
      <c r="C96" s="147"/>
      <c r="D96" s="147"/>
      <c r="E96" s="147"/>
      <c r="F96" s="147"/>
      <c r="G96" s="147"/>
      <c r="H96" s="147"/>
      <c r="I96" s="147"/>
      <c r="J96" s="147"/>
      <c r="K96" s="147"/>
      <c r="L96" s="147"/>
      <c r="M96" s="147"/>
      <c r="N96" s="147"/>
      <c r="O96" s="147"/>
      <c r="P96" s="147"/>
      <c r="Q96" s="147"/>
      <c r="R96" s="147"/>
      <c r="S96" s="147"/>
      <c r="T96" s="147"/>
      <c r="U96" s="147"/>
      <c r="V96" s="147"/>
      <c r="W96" s="147"/>
      <c r="X96" s="147"/>
      <c r="Y96" s="147"/>
      <c r="Z96" s="147"/>
      <c r="AA96" s="147"/>
      <c r="AB96" s="147"/>
      <c r="AC96" s="147"/>
      <c r="AD96" s="147"/>
      <c r="AE96" s="147"/>
      <c r="AF96" s="147"/>
      <c r="AG96" s="147"/>
      <c r="AH96" s="147"/>
      <c r="AI96" s="147"/>
      <c r="AJ96" s="147"/>
      <c r="AK96" s="147"/>
      <c r="AL96" s="147"/>
      <c r="AM96" s="147"/>
      <c r="AN96" s="147"/>
      <c r="AO96" s="147"/>
      <c r="AP96" s="147"/>
      <c r="AQ96" s="147"/>
      <c r="AR96" s="147"/>
    </row>
    <row r="97" spans="1:44" x14ac:dyDescent="0.25">
      <c r="A97" s="147"/>
      <c r="B97" s="147"/>
      <c r="C97" s="147"/>
      <c r="D97" s="147"/>
      <c r="E97" s="147"/>
      <c r="F97" s="147"/>
      <c r="G97" s="147"/>
      <c r="H97" s="147"/>
      <c r="I97" s="147"/>
      <c r="J97" s="147"/>
      <c r="K97" s="147"/>
      <c r="L97" s="147"/>
      <c r="M97" s="147"/>
      <c r="N97" s="147"/>
      <c r="O97" s="147"/>
      <c r="P97" s="147"/>
      <c r="Q97" s="147"/>
      <c r="R97" s="147"/>
      <c r="S97" s="147"/>
      <c r="T97" s="147"/>
      <c r="U97" s="147"/>
      <c r="V97" s="147"/>
      <c r="W97" s="147"/>
      <c r="X97" s="147"/>
      <c r="Y97" s="147"/>
      <c r="Z97" s="147"/>
      <c r="AA97" s="147"/>
      <c r="AB97" s="147"/>
      <c r="AC97" s="147"/>
      <c r="AD97" s="147"/>
      <c r="AE97" s="147"/>
      <c r="AF97" s="147"/>
      <c r="AG97" s="147"/>
      <c r="AH97" s="147"/>
      <c r="AI97" s="147"/>
      <c r="AJ97" s="147"/>
      <c r="AK97" s="147"/>
      <c r="AL97" s="147"/>
      <c r="AM97" s="147"/>
      <c r="AN97" s="147"/>
      <c r="AO97" s="147"/>
      <c r="AP97" s="147"/>
      <c r="AQ97" s="147"/>
      <c r="AR97" s="147"/>
    </row>
  </sheetData>
  <mergeCells count="8">
    <mergeCell ref="A1:P3"/>
    <mergeCell ref="B4:D4"/>
    <mergeCell ref="E4:G4"/>
    <mergeCell ref="H4:J4"/>
    <mergeCell ref="K4:L4"/>
    <mergeCell ref="M4:N4"/>
    <mergeCell ref="O4:P4"/>
    <mergeCell ref="A4:A5"/>
  </mergeCells>
  <pageMargins left="0.25" right="0.25" top="0.75" bottom="0.75" header="0.3" footer="0.3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Delovni listi</vt:lpstr>
      </vt:variant>
      <vt:variant>
        <vt:i4>3</vt:i4>
      </vt:variant>
    </vt:vector>
  </HeadingPairs>
  <TitlesOfParts>
    <vt:vector size="3" baseType="lpstr">
      <vt:lpstr> </vt:lpstr>
      <vt:lpstr>Po kapacitetima</vt:lpstr>
      <vt:lpstr>Po zemljama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>tzm-pult</dc:creator>
  <cp:lastModifiedBy>TZ MALINSKA</cp:lastModifiedBy>
  <cp:lastPrinted>2021-02-09T12:54:05Z</cp:lastPrinted>
  <dcterms:created xsi:type="dcterms:W3CDTF">2017-12-29T23:50:53Z</dcterms:created>
  <dcterms:modified xsi:type="dcterms:W3CDTF">2022-11-21T13:45:04Z</dcterms:modified>
</cp:coreProperties>
</file>