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13A25D3A-8C0D-4D33-8DBF-C6CF03FFDB67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2" i="3" l="1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1" i="5"/>
  <c r="H81" i="5"/>
  <c r="F81" i="5"/>
  <c r="E81" i="5"/>
  <c r="C81" i="5"/>
  <c r="B81" i="5"/>
  <c r="I82" i="5"/>
  <c r="H82" i="5"/>
  <c r="F82" i="5"/>
  <c r="E82" i="5"/>
  <c r="C82" i="5"/>
  <c r="B82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<sst xmlns="http://schemas.openxmlformats.org/spreadsheetml/2006/main" count="185" uniqueCount="110">
  <si>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</si>
  <si>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</si>
  <si>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</si>
  <si>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</si>
  <si>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</si>
  <si>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</si>
  <si>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</si>
  <si>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</si>
  <si>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</si>
  <si>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</si>
  <si>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</si>
  <si>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</si>
  <si>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</si>
  <si>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</si>
  <si>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</si>
  <si>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</si>
  <si>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</si>
  <si>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</si>
  <si>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</si>
  <si>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</si>
  <si>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</si>
  <si>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</si>
  <si>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</si>
  <si>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</si>
  <si>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</si>
  <si>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</si>
  <si>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</si>
  <si>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</si>
  <si>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</si>
  <si>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</si>
  <si>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</si>
  <si>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</si>
  <si>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</si>
  <si>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</si>
  <si>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</si>
  <si>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</si>
  <si>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</si>
  <si>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</si>
  <si>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</si>
  <si>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</si>
  <si>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</si>
  <si>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</si>
  <si>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</si>
  <si>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</si>
  <si>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</si>
  <si>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</si>
  <si>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</si>
  <si>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</si>
  <si>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</si>
  <si>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</si>
  <si>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</si>
  <si>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</si>
  <si>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</si>
  <si>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</si>
  <si>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</si>
  <si>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</si>
  <si>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</si>
  <si>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</si>
  <si>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</si>
  <si>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</si>
  <si>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</si>
  <si>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</si>
  <si>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</si>
  <si>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</si>
  <si>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</si>
  <si>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</si>
  <si>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</si>
  <si>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</si>
  <si>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</si>
  <si>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</si>
  <si>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</si>
  <si>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</si>
  <si>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</si>
  <si>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</si>
  <si>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</si>
  <si>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</si>
  <si>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</si>
  <si>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</si>
  <si>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</si>
  <si>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</si>
  <si>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</si>
  <si>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</si>
  <si>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</si>
  <si>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</si>
  <si>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</si>
  <si>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</si>
  <si>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</si>
  <si>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</si>
  <si>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</si>
  <si>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</si>
  <si>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</si>
  <si>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</si>
  <si>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</si>
  <si>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</si>
  <si>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</si>
  <si>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</si>
  <si>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</si>
  <si>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</si>
  <si>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</si>
  <si>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</si>
  <si>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</si>
  <si>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</si>
  <si>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</si>
  <si>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</si>
  <si>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</si>
  <si>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</si>
  <si>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</si>
  <si>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21.10.2022.                                                                                                                                                                                                                                                                                                                                                                         Svibanj, 2022.</t>
  </si>
  <si>
    <t>IZVJEŠTAJ PO KAPACITETIMA - V/2022</t>
  </si>
  <si>
    <t>TURISTIČKI PROMET PO ZEMLJAMA  V/2022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</si>
</sst>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2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5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6" fillId="36" borderId="29" xfId="0" applyNumberFormat="1" applyFont="1" applyFill="1" applyBorder="1"/>
    <xf numFmtId="166" fontId="46" fillId="36" borderId="31" xfId="0" applyNumberFormat="1" applyFont="1" applyFill="1" applyBorder="1"/>
    <xf numFmtId="166" fontId="46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6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9" fillId="0" borderId="0" xfId="0" applyFont="1" applyAlignment="1">
      <alignment horizontal="right"/>
    </xf>
    <xf numFmtId="3" fontId="48" fillId="35" borderId="30" xfId="0" applyNumberFormat="1" applyFont="1" applyFill="1" applyBorder="1"/>
    <xf numFmtId="0" fontId="47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6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8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6" fillId="36" borderId="32" xfId="0" applyNumberFormat="1" applyFont="1" applyFill="1" applyBorder="1"/>
    <xf numFmtId="166" fontId="46" fillId="36" borderId="24" xfId="0" applyNumberFormat="1" applyFont="1" applyFill="1" applyBorder="1"/>
    <xf numFmtId="166" fontId="46" fillId="36" borderId="28" xfId="0" applyNumberFormat="1" applyFont="1" applyFill="1" applyBorder="1"/>
    <xf numFmtId="3" fontId="0" fillId="0" borderId="39" xfId="0" applyNumberFormat="1" applyBorder="1"/>
    <xf numFmtId="3" fontId="50" fillId="0" borderId="30" xfId="0" applyNumberFormat="1" applyFont="1" applyBorder="1"/>
    <xf numFmtId="3" fontId="46" fillId="36" borderId="42" xfId="0" applyNumberFormat="1" applyFont="1" applyFill="1" applyBorder="1"/>
    <xf numFmtId="3" fontId="46" fillId="36" borderId="43" xfId="0" applyNumberFormat="1" applyFont="1" applyFill="1" applyBorder="1"/>
    <xf numFmtId="4" fontId="46" fillId="36" borderId="41" xfId="0" applyNumberFormat="1" applyFont="1" applyFill="1" applyBorder="1"/>
    <xf numFmtId="3" fontId="46" fillId="36" borderId="49" xfId="0" applyNumberFormat="1" applyFont="1" applyFill="1" applyBorder="1"/>
    <xf numFmtId="4" fontId="46" fillId="36" borderId="44" xfId="0" applyNumberFormat="1" applyFont="1" applyFill="1" applyBorder="1"/>
    <xf numFmtId="0" fontId="46" fillId="36" borderId="41" xfId="0" applyFont="1" applyFill="1" applyBorder="1"/>
    <xf numFmtId="0" fontId="46" fillId="36" borderId="49" xfId="0" applyFont="1" applyFill="1" applyBorder="1"/>
    <xf numFmtId="0" fontId="46" fillId="36" borderId="44" xfId="0" applyFont="1" applyFill="1" applyBorder="1"/>
    <xf numFmtId="0" fontId="46" fillId="36" borderId="42" xfId="0" applyFont="1" applyFill="1" applyBorder="1"/>
    <xf numFmtId="0" fontId="41" fillId="36" borderId="63" xfId="0" applyFont="1" applyFill="1" applyBorder="1"/>
    <xf numFmtId="4" fontId="46" fillId="36" borderId="28" xfId="0" applyNumberFormat="1" applyFont="1" applyFill="1" applyBorder="1"/>
    <xf numFmtId="4" fontId="46" fillId="36" borderId="26" xfId="0" applyNumberFormat="1" applyFont="1" applyFill="1" applyBorder="1"/>
    <xf numFmtId="4" fontId="52" fillId="36" borderId="28" xfId="0" applyNumberFormat="1" applyFont="1" applyFill="1" applyBorder="1"/>
    <xf numFmtId="3" fontId="46" fillId="36" borderId="35" xfId="0" applyNumberFormat="1" applyFont="1" applyFill="1" applyBorder="1"/>
    <xf numFmtId="3" fontId="46" fillId="36" borderId="30" xfId="0" applyNumberFormat="1" applyFont="1" applyFill="1" applyBorder="1"/>
    <xf numFmtId="4" fontId="46" fillId="36" borderId="34" xfId="0" applyNumberFormat="1" applyFont="1" applyFill="1" applyBorder="1"/>
    <xf numFmtId="4" fontId="46" fillId="36" borderId="31" xfId="0" applyNumberFormat="1" applyFont="1" applyFill="1" applyBorder="1"/>
    <xf numFmtId="4" fontId="52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1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3" fillId="36" borderId="30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1" fillId="35" borderId="35" xfId="0" applyNumberFormat="1" applyFont="1" applyFill="1" applyBorder="1"/>
    <xf numFmtId="166" fontId="51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  <xf numFmtId="0" fontId="56" fillId="37" borderId="27" xfId="0" applyFont="1" applyFill="1" applyBorder="1" applyAlignment="1">
      <alignment horizontal="center" vertical="center" wrapText="1"/>
    </xf>
    <xf numFmtId="0" fontId="56" fillId="37" borderId="33" xfId="0" applyFont="1" applyFill="1" applyBorder="1" applyAlignment="1">
      <alignment horizontal="center" vertical="center" wrapText="1"/>
    </xf>
    <xf numFmtId="0" fontId="56" fillId="37" borderId="36" xfId="0" applyFont="1" applyFill="1" applyBorder="1" applyAlignment="1">
      <alignment horizontal="center" vertical="center" wrapText="1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36.45388970759327</c:v>
                </c:pt>
                <c:pt idx="1">
                  <c:v>38.171876211897931</c:v>
                </c:pt>
                <c:pt idx="2">
                  <c:v>7.3295586752501363</c:v>
                </c:pt>
                <c:pt idx="3">
                  <c:v>0.69805320716667962</c:v>
                </c:pt>
                <c:pt idx="4">
                  <c:v>17.346622198091989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180</c:v>
                </c:pt>
                <c:pt idx="1">
                  <c:v>1890</c:v>
                </c:pt>
                <c:pt idx="2">
                  <c:v>9843</c:v>
                </c:pt>
                <c:pt idx="3">
                  <c:v>9400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40</c:v>
                </c:pt>
                <c:pt idx="1">
                  <c:v>1183</c:v>
                </c:pt>
                <c:pt idx="2">
                  <c:v>4374</c:v>
                </c:pt>
                <c:pt idx="3">
                  <c:v>2202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78</c:v>
                </c:pt>
                <c:pt idx="1">
                  <c:v>2476</c:v>
                </c:pt>
                <c:pt idx="2">
                  <c:v>8580</c:v>
                </c:pt>
                <c:pt idx="3">
                  <c:v>13799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2724</c:v>
                </c:pt>
                <c:pt idx="1">
                  <c:v>2062</c:v>
                </c:pt>
                <c:pt idx="2">
                  <c:v>288</c:v>
                </c:pt>
                <c:pt idx="3" formatCode="General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822</c:v>
                </c:pt>
                <c:pt idx="1">
                  <c:v>755</c:v>
                </c:pt>
                <c:pt idx="2">
                  <c:v>165</c:v>
                </c:pt>
                <c:pt idx="3" formatCode="General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3516</c:v>
                </c:pt>
                <c:pt idx="1">
                  <c:v>1392</c:v>
                </c:pt>
                <c:pt idx="2">
                  <c:v>416</c:v>
                </c:pt>
                <c:pt idx="3" formatCode="General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1862874603361136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3852274062757081"/>
                  <c:y val="-0.10785671678007057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Poljska</c:v>
                </c:pt>
                <c:pt idx="4">
                  <c:v>Slovenija</c:v>
                </c:pt>
                <c:pt idx="5">
                  <c:v>Bosna i Hercegovina</c:v>
                </c:pt>
                <c:pt idx="6">
                  <c:v>Mađarska</c:v>
                </c:pt>
                <c:pt idx="7">
                  <c:v>Češka</c:v>
                </c:pt>
                <c:pt idx="8">
                  <c:v>Italija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35.879510158119459</c:v>
                </c:pt>
                <c:pt idx="1">
                  <c:v>24.19180781682541</c:v>
                </c:pt>
                <c:pt idx="2">
                  <c:v>10.613240745085159</c:v>
                </c:pt>
                <c:pt idx="3">
                  <c:v>4.1289353915450659</c:v>
                </c:pt>
                <c:pt idx="4">
                  <c:v>4.0960915872941399</c:v>
                </c:pt>
                <c:pt idx="5">
                  <c:v>2.6087364519307465</c:v>
                </c:pt>
                <c:pt idx="6">
                  <c:v>1.9940881152348333</c:v>
                </c:pt>
                <c:pt idx="7">
                  <c:v>1.8861727584103598</c:v>
                </c:pt>
                <c:pt idx="8">
                  <c:v>1.8720968423028199</c:v>
                </c:pt>
                <c:pt idx="9">
                  <c:v>1.3982076666823064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15" sqref="A15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30"/>
      <c r="B1" s="230"/>
      <c r="C1" s="230"/>
      <c r="D1" s="230"/>
    </row>
    <row r="2" spans="1:6" ht="59.25" customHeight="1" x14ac:dyDescent="0.3">
      <c r="A2" s="230"/>
      <c r="B2" s="230"/>
      <c r="C2" s="230"/>
      <c r="D2" s="230"/>
    </row>
    <row r="3" spans="1:6" ht="22.5" customHeight="1" x14ac:dyDescent="0.3">
      <c r="A3" s="230"/>
      <c r="B3" s="230"/>
      <c r="C3" s="230"/>
      <c r="D3" s="230"/>
    </row>
    <row r="4" spans="1:6" ht="200.25" customHeight="1" x14ac:dyDescent="0.25">
      <c r="A4" s="231" t="s">
        <v>107</v>
      </c>
      <c r="B4" s="232"/>
      <c r="C4" s="232"/>
      <c r="D4" s="232"/>
      <c r="E4" s="232"/>
      <c r="F4" s="233"/>
    </row>
    <row r="5" spans="1:6" ht="15" customHeight="1" x14ac:dyDescent="0.3">
      <c r="A5" s="175" t="s">
        <v>0</v>
      </c>
      <c r="B5" s="229"/>
      <c r="C5" s="229"/>
    </row>
    <row r="6" spans="1:6" ht="15" customHeight="1" x14ac:dyDescent="0.3">
      <c r="A6" s="229"/>
      <c r="B6" s="229"/>
      <c r="C6" s="229"/>
    </row>
    <row r="7" spans="1:6" ht="15" customHeight="1" x14ac:dyDescent="0.3">
      <c r="B7" s="229"/>
      <c r="C7" s="229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opLeftCell="A14" zoomScale="80" zoomScaleNormal="80" zoomScalePageLayoutView="60" workbookViewId="0">
      <selection activeCell="H7" sqref="H7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61" t="s">
        <v>108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261"/>
      <c r="Q1" s="261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61"/>
      <c r="B2" s="261"/>
      <c r="C2" s="261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1"/>
      <c r="O2" s="261"/>
      <c r="P2" s="261"/>
      <c r="Q2" s="261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61"/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5" t="s">
        <v>82</v>
      </c>
      <c r="L4" s="266"/>
      <c r="M4" s="266"/>
      <c r="N4" s="266"/>
      <c r="O4" s="266"/>
      <c r="P4" s="266"/>
      <c r="Q4" s="267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47" t="s">
        <v>8</v>
      </c>
      <c r="B6" s="38" t="s">
        <v>100</v>
      </c>
      <c r="C6" s="113">
        <v>334</v>
      </c>
      <c r="D6" s="39">
        <v>2390</v>
      </c>
      <c r="E6" s="39">
        <f>SUM(C6:D6)</f>
        <v>2724</v>
      </c>
      <c r="F6" s="40">
        <f>E6/E42*100</f>
        <v>48.878521442670014</v>
      </c>
      <c r="G6" s="106">
        <v>611</v>
      </c>
      <c r="H6" s="39">
        <v>8789</v>
      </c>
      <c r="I6" s="39">
        <f>SUM(G6:H6)</f>
        <v>9400</v>
      </c>
      <c r="J6" s="91">
        <f>I6/I42*100</f>
        <v>36.45388970759327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48"/>
      <c r="B7" s="9" t="s">
        <v>9</v>
      </c>
      <c r="C7" s="112">
        <v>341</v>
      </c>
      <c r="D7" s="11">
        <v>481</v>
      </c>
      <c r="E7" s="11">
        <f>SUM(C7:D7)</f>
        <v>822</v>
      </c>
      <c r="F7" s="12">
        <f>E7/E43*100</f>
        <v>37.551393330287802</v>
      </c>
      <c r="G7" s="110">
        <v>668</v>
      </c>
      <c r="H7" s="11">
        <v>1534</v>
      </c>
      <c r="I7" s="11">
        <f>SUM(G7:H7)</f>
        <v>2202</v>
      </c>
      <c r="J7" s="92">
        <f>I7/I43*100</f>
        <v>17.847301021235211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48"/>
      <c r="B8" s="9" t="s">
        <v>11</v>
      </c>
      <c r="C8" s="112">
        <v>251</v>
      </c>
      <c r="D8" s="11">
        <v>3265</v>
      </c>
      <c r="E8" s="11">
        <f>SUM(C8:D8)</f>
        <v>3516</v>
      </c>
      <c r="F8" s="12">
        <f>E8/E44*100</f>
        <v>60.205479452054803</v>
      </c>
      <c r="G8" s="110">
        <v>676</v>
      </c>
      <c r="H8" s="11">
        <v>13123</v>
      </c>
      <c r="I8" s="11">
        <f>SUM(G8:H8)</f>
        <v>13799</v>
      </c>
      <c r="J8" s="92">
        <f>I8/I44*100</f>
        <v>43.782720436589777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48"/>
      <c r="B9" s="9" t="s">
        <v>101</v>
      </c>
      <c r="C9" s="13">
        <f>C6/C7*100</f>
        <v>97.94721407624634</v>
      </c>
      <c r="D9" s="14">
        <f>D6/D7*100</f>
        <v>496.8814968814969</v>
      </c>
      <c r="E9" s="14">
        <f>E6/E7*100</f>
        <v>331.38686131386862</v>
      </c>
      <c r="F9" s="12"/>
      <c r="G9" s="15">
        <f>G6/G7*100</f>
        <v>91.467065868263475</v>
      </c>
      <c r="H9" s="14">
        <f>H6/H7*100</f>
        <v>572.94654498044326</v>
      </c>
      <c r="I9" s="14">
        <f>I6/I7*100</f>
        <v>426.88465031789286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48"/>
      <c r="B10" s="9" t="s">
        <v>104</v>
      </c>
      <c r="C10" s="13">
        <f>C6/C8*100</f>
        <v>133.06772908366534</v>
      </c>
      <c r="D10" s="14">
        <f>D6/D8*100</f>
        <v>73.200612557427263</v>
      </c>
      <c r="E10" s="14">
        <f>E6/E8*100</f>
        <v>77.474402730375431</v>
      </c>
      <c r="F10" s="12"/>
      <c r="G10" s="15">
        <f>G6/G8*100</f>
        <v>90.384615384615387</v>
      </c>
      <c r="H10" s="14">
        <f>H6/H8*100</f>
        <v>66.974015088013417</v>
      </c>
      <c r="I10" s="14">
        <f>I6/I8*100</f>
        <v>68.120878324516269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49"/>
      <c r="B11" s="23" t="s">
        <v>7</v>
      </c>
      <c r="C11" s="60">
        <f>C6/E6*100</f>
        <v>12.261380323054331</v>
      </c>
      <c r="D11" s="25">
        <f>D6/E6*100</f>
        <v>87.738619676945675</v>
      </c>
      <c r="E11" s="25">
        <f>SUM(C11:D11)</f>
        <v>100</v>
      </c>
      <c r="F11" s="26"/>
      <c r="G11" s="24">
        <f>G6/I6*100</f>
        <v>6.5</v>
      </c>
      <c r="H11" s="25">
        <f>H6/I6*100</f>
        <v>93.5</v>
      </c>
      <c r="I11" s="25">
        <f>SUM(G11:H11)</f>
        <v>100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50" t="s">
        <v>12</v>
      </c>
      <c r="B12" s="38" t="s">
        <v>100</v>
      </c>
      <c r="C12" s="113">
        <v>309</v>
      </c>
      <c r="D12" s="39">
        <v>1753</v>
      </c>
      <c r="E12" s="42">
        <f>SUM(C12:D12)</f>
        <v>2062</v>
      </c>
      <c r="F12" s="43">
        <f>E12/E42*100</f>
        <v>36.999820563430831</v>
      </c>
      <c r="G12" s="109">
        <v>1355</v>
      </c>
      <c r="H12" s="42">
        <v>8488</v>
      </c>
      <c r="I12" s="42">
        <f>SUM(G12:H12)</f>
        <v>9843</v>
      </c>
      <c r="J12" s="94">
        <f>I12/I42*100</f>
        <v>38.171876211897931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50"/>
      <c r="B13" s="9" t="s">
        <v>9</v>
      </c>
      <c r="C13" s="112">
        <v>110</v>
      </c>
      <c r="D13" s="11">
        <v>645</v>
      </c>
      <c r="E13" s="11">
        <f>SUM(C13:D13)</f>
        <v>755</v>
      </c>
      <c r="F13" s="12">
        <f>E13/E43*100</f>
        <v>34.490634993147559</v>
      </c>
      <c r="G13" s="110">
        <v>686</v>
      </c>
      <c r="H13" s="11">
        <v>3688</v>
      </c>
      <c r="I13" s="11">
        <f>SUM(G13:H13)</f>
        <v>4374</v>
      </c>
      <c r="J13" s="92">
        <f>I13/I43*100</f>
        <v>35.451450802399094</v>
      </c>
      <c r="K13" s="80"/>
      <c r="L13" s="118" t="s">
        <v>9</v>
      </c>
      <c r="M13" s="129">
        <f>E6</f>
        <v>2724</v>
      </c>
      <c r="N13" s="129">
        <f>E12</f>
        <v>2062</v>
      </c>
      <c r="O13" s="129">
        <f>E18</f>
        <v>288</v>
      </c>
      <c r="P13" s="1">
        <f>E24</f>
        <v>34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50"/>
      <c r="B14" s="9" t="s">
        <v>11</v>
      </c>
      <c r="C14" s="112">
        <v>111</v>
      </c>
      <c r="D14" s="11">
        <v>1281</v>
      </c>
      <c r="E14" s="11">
        <f>SUM(C14:D14)</f>
        <v>1392</v>
      </c>
      <c r="F14" s="12">
        <f>E14/E44*100</f>
        <v>23.835616438356162</v>
      </c>
      <c r="G14" s="110">
        <v>1692</v>
      </c>
      <c r="H14" s="11">
        <v>6888</v>
      </c>
      <c r="I14" s="11">
        <f>SUM(G14:H14)</f>
        <v>8580</v>
      </c>
      <c r="J14" s="92">
        <f>I14/I44*100</f>
        <v>27.223403242694417</v>
      </c>
      <c r="K14" s="80"/>
      <c r="L14" s="118" t="s">
        <v>10</v>
      </c>
      <c r="M14" s="129">
        <f>E7</f>
        <v>822</v>
      </c>
      <c r="N14" s="129">
        <f>E13</f>
        <v>755</v>
      </c>
      <c r="O14" s="130">
        <f>E19</f>
        <v>165</v>
      </c>
      <c r="P14" s="1">
        <f>E25</f>
        <v>11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50"/>
      <c r="B15" s="9" t="s">
        <v>101</v>
      </c>
      <c r="C15" s="17">
        <f>C12/C13*100</f>
        <v>280.90909090909093</v>
      </c>
      <c r="D15" s="18">
        <f>D12/D13*11</f>
        <v>29.896124031007751</v>
      </c>
      <c r="E15" s="18">
        <f>E12/E13*100</f>
        <v>273.11258278145692</v>
      </c>
      <c r="F15" s="12"/>
      <c r="G15" s="22">
        <f>G12/G13*100</f>
        <v>197.52186588921285</v>
      </c>
      <c r="H15" s="18">
        <f>H12/H13*100</f>
        <v>230.15184381778741</v>
      </c>
      <c r="I15" s="18">
        <f>I12/I13*100</f>
        <v>225.03429355281207</v>
      </c>
      <c r="J15" s="92"/>
      <c r="K15" s="80"/>
      <c r="L15" s="118" t="s">
        <v>11</v>
      </c>
      <c r="M15" s="129">
        <f>E8</f>
        <v>3516</v>
      </c>
      <c r="N15" s="129">
        <f>E14</f>
        <v>1392</v>
      </c>
      <c r="O15" s="130">
        <f>E20</f>
        <v>416</v>
      </c>
      <c r="P15" s="1">
        <f>E26</f>
        <v>19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50"/>
      <c r="B16" s="9" t="s">
        <v>104</v>
      </c>
      <c r="C16" s="17">
        <f>C12/C14*100</f>
        <v>278.37837837837839</v>
      </c>
      <c r="D16" s="18">
        <f>D12/D14*100</f>
        <v>136.84621389539421</v>
      </c>
      <c r="E16" s="18">
        <f>E12/E14*100</f>
        <v>148.13218390804596</v>
      </c>
      <c r="F16" s="12"/>
      <c r="G16" s="22">
        <f>G12/G14*100</f>
        <v>80.082742316784874</v>
      </c>
      <c r="H16" s="18">
        <f>H12/H14*100</f>
        <v>123.22880371660861</v>
      </c>
      <c r="I16" s="18">
        <f>I12/I14*100</f>
        <v>114.72027972027972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50"/>
      <c r="B17" s="16" t="s">
        <v>7</v>
      </c>
      <c r="C17" s="61">
        <f>C12/E12*100</f>
        <v>14.98545101842871</v>
      </c>
      <c r="D17" s="20">
        <f>D12/E12*100</f>
        <v>85.014548981571295</v>
      </c>
      <c r="E17" s="20">
        <f>SUM(C17:D17)</f>
        <v>100</v>
      </c>
      <c r="F17" s="21"/>
      <c r="G17" s="19">
        <f>G12/I12*100</f>
        <v>13.766128212943208</v>
      </c>
      <c r="H17" s="20">
        <f>H12/I12*100</f>
        <v>86.233871787056799</v>
      </c>
      <c r="I17" s="20">
        <f>SUM(G17:H17)</f>
        <v>100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51" t="s">
        <v>13</v>
      </c>
      <c r="B18" s="38" t="s">
        <v>100</v>
      </c>
      <c r="C18" s="113">
        <v>21</v>
      </c>
      <c r="D18" s="39">
        <v>267</v>
      </c>
      <c r="E18" s="39">
        <f>SUM(C18:D18)</f>
        <v>288</v>
      </c>
      <c r="F18" s="40">
        <f>E18/E42*100</f>
        <v>5.1677731921765657</v>
      </c>
      <c r="G18" s="106">
        <v>296</v>
      </c>
      <c r="H18" s="39">
        <v>1594</v>
      </c>
      <c r="I18" s="39">
        <f>SUM(G18:H18)</f>
        <v>1890</v>
      </c>
      <c r="J18" s="91">
        <f>I18/I42*100</f>
        <v>7.3295586752501363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52"/>
      <c r="B19" s="9" t="s">
        <v>9</v>
      </c>
      <c r="C19" s="112">
        <v>5</v>
      </c>
      <c r="D19" s="11">
        <v>160</v>
      </c>
      <c r="E19" s="11">
        <f>SUM(C19:D19)</f>
        <v>165</v>
      </c>
      <c r="F19" s="12">
        <f>E19/E43*100</f>
        <v>7.5376884422110546</v>
      </c>
      <c r="G19" s="110">
        <v>92</v>
      </c>
      <c r="H19" s="11">
        <v>1091</v>
      </c>
      <c r="I19" s="11">
        <f>SUM(G19:H19)</f>
        <v>1183</v>
      </c>
      <c r="J19" s="92">
        <f>I19/I43*100</f>
        <v>9.5882639001458916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52"/>
      <c r="B20" s="9" t="s">
        <v>11</v>
      </c>
      <c r="C20" s="112">
        <v>23</v>
      </c>
      <c r="D20" s="11">
        <v>393</v>
      </c>
      <c r="E20" s="11">
        <f>SUM(C20:D20)</f>
        <v>416</v>
      </c>
      <c r="F20" s="12">
        <f>E20/E44*100</f>
        <v>7.1232876712328768</v>
      </c>
      <c r="G20" s="110">
        <v>34</v>
      </c>
      <c r="H20" s="11">
        <v>2442</v>
      </c>
      <c r="I20" s="11">
        <f>SUM(G20:H20)</f>
        <v>2476</v>
      </c>
      <c r="J20" s="92">
        <f>I20/I44*100</f>
        <v>7.8560776723672943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52"/>
      <c r="B21" s="9" t="s">
        <v>101</v>
      </c>
      <c r="C21" s="17">
        <f>C18/C19*100</f>
        <v>420</v>
      </c>
      <c r="D21" s="18">
        <f>D18/D19*100</f>
        <v>166.875</v>
      </c>
      <c r="E21" s="18">
        <f>E18/E19*100</f>
        <v>174.54545454545453</v>
      </c>
      <c r="F21" s="12"/>
      <c r="G21" s="22">
        <f>G18/G19*100</f>
        <v>321.73913043478262</v>
      </c>
      <c r="H21" s="18">
        <f>H18/H19*100</f>
        <v>146.10449129239228</v>
      </c>
      <c r="I21" s="18">
        <f>I18/I19*100</f>
        <v>159.76331360946745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52"/>
      <c r="B22" s="9" t="s">
        <v>104</v>
      </c>
      <c r="C22" s="17">
        <f>C18/C20*100</f>
        <v>91.304347826086953</v>
      </c>
      <c r="D22" s="18">
        <f>D18/D20*100</f>
        <v>67.938931297709928</v>
      </c>
      <c r="E22" s="18">
        <f>E18/E20*100</f>
        <v>69.230769230769226</v>
      </c>
      <c r="F22" s="12"/>
      <c r="G22" s="22">
        <f>G18/G20*100</f>
        <v>870.58823529411757</v>
      </c>
      <c r="H22" s="18">
        <f>H18/H20*100</f>
        <v>65.27436527436528</v>
      </c>
      <c r="I22" s="18">
        <f>I18/I20*100</f>
        <v>76.332794830371569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53"/>
      <c r="B23" s="23" t="s">
        <v>7</v>
      </c>
      <c r="C23" s="60">
        <f>C18/E18*100</f>
        <v>7.291666666666667</v>
      </c>
      <c r="D23" s="25">
        <f>D18/E18*100</f>
        <v>92.708333333333343</v>
      </c>
      <c r="E23" s="25">
        <f>SUM(C23:D23)</f>
        <v>100.00000000000001</v>
      </c>
      <c r="F23" s="26"/>
      <c r="G23" s="24">
        <f>G18/I18*100</f>
        <v>15.661375661375661</v>
      </c>
      <c r="H23" s="25">
        <f>H18/I18*100</f>
        <v>84.338624338624328</v>
      </c>
      <c r="I23" s="25">
        <f>SUM(G23:H23)</f>
        <v>99.999999999999986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54" t="s">
        <v>14</v>
      </c>
      <c r="B24" s="38" t="s">
        <v>100</v>
      </c>
      <c r="C24" s="111">
        <v>0</v>
      </c>
      <c r="D24" s="42">
        <v>34</v>
      </c>
      <c r="E24" s="41">
        <f>SUM(C24:D24)</f>
        <v>34</v>
      </c>
      <c r="F24" s="43">
        <f>E24/E42*100</f>
        <v>0.61008433518751126</v>
      </c>
      <c r="G24" s="109">
        <v>0</v>
      </c>
      <c r="H24" s="42">
        <v>180</v>
      </c>
      <c r="I24" s="42">
        <f>SUM(G24:H24)</f>
        <v>180</v>
      </c>
      <c r="J24" s="94">
        <f>I24/I42*100</f>
        <v>0.69805320716667962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54"/>
      <c r="B25" s="9" t="s">
        <v>9</v>
      </c>
      <c r="C25" s="112">
        <v>0</v>
      </c>
      <c r="D25" s="11">
        <v>11</v>
      </c>
      <c r="E25" s="10">
        <f>SUM(C25:D25)</f>
        <v>11</v>
      </c>
      <c r="F25" s="12">
        <f>E25/E43*100</f>
        <v>0.50251256281407031</v>
      </c>
      <c r="G25" s="110">
        <v>0</v>
      </c>
      <c r="H25" s="11">
        <v>40</v>
      </c>
      <c r="I25" s="11">
        <f>SUM(G25:H25)</f>
        <v>40</v>
      </c>
      <c r="J25" s="92">
        <f>I25/I43*100</f>
        <v>0.32420165342843249</v>
      </c>
      <c r="K25" s="80"/>
      <c r="L25" s="118" t="s">
        <v>14</v>
      </c>
      <c r="M25" s="118">
        <f>I24</f>
        <v>180</v>
      </c>
      <c r="N25" s="118">
        <f>I25</f>
        <v>40</v>
      </c>
      <c r="O25" s="118">
        <f>I26</f>
        <v>78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54"/>
      <c r="B26" s="9" t="s">
        <v>11</v>
      </c>
      <c r="C26" s="112">
        <v>0</v>
      </c>
      <c r="D26" s="11">
        <v>19</v>
      </c>
      <c r="E26" s="10">
        <f>SUM(C26:D26)</f>
        <v>19</v>
      </c>
      <c r="F26" s="12">
        <f>E26/E44*100</f>
        <v>0.32534246575342468</v>
      </c>
      <c r="G26" s="110">
        <v>0</v>
      </c>
      <c r="H26" s="11">
        <v>78</v>
      </c>
      <c r="I26" s="10">
        <f>SUM(G26:H26)</f>
        <v>78</v>
      </c>
      <c r="J26" s="92">
        <f>I26/I44*100</f>
        <v>0.24748548402449472</v>
      </c>
      <c r="K26" s="80"/>
      <c r="L26" s="118" t="s">
        <v>13</v>
      </c>
      <c r="M26" s="130">
        <f>I18</f>
        <v>1890</v>
      </c>
      <c r="N26" s="130">
        <f>I19</f>
        <v>1183</v>
      </c>
      <c r="O26" s="130">
        <f>I20</f>
        <v>2476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54"/>
      <c r="B27" s="9" t="s">
        <v>101</v>
      </c>
      <c r="C27" s="17" t="e">
        <f>C24/C25*100</f>
        <v>#DIV/0!</v>
      </c>
      <c r="D27" s="18">
        <f>D24/D25*100</f>
        <v>309.09090909090907</v>
      </c>
      <c r="E27" s="18">
        <f>E24/E25*100</f>
        <v>309.09090909090907</v>
      </c>
      <c r="F27" s="12"/>
      <c r="G27" s="22" t="e">
        <f>G24/G25*100</f>
        <v>#DIV/0!</v>
      </c>
      <c r="H27" s="18">
        <f>H24/H25*100</f>
        <v>450</v>
      </c>
      <c r="I27" s="11">
        <f>I24/I25*100</f>
        <v>450</v>
      </c>
      <c r="J27" s="92"/>
      <c r="K27" s="80"/>
      <c r="L27" s="118" t="s">
        <v>12</v>
      </c>
      <c r="M27" s="130">
        <f>I12</f>
        <v>9843</v>
      </c>
      <c r="N27" s="130">
        <f>I13</f>
        <v>4374</v>
      </c>
      <c r="O27" s="130">
        <f>I14</f>
        <v>8580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54"/>
      <c r="B28" s="9" t="s">
        <v>104</v>
      </c>
      <c r="C28" s="17" t="e">
        <f>C24/C26*100</f>
        <v>#DIV/0!</v>
      </c>
      <c r="D28" s="18">
        <f>D24/D26*100</f>
        <v>178.94736842105263</v>
      </c>
      <c r="E28" s="18">
        <f>E24/E26*100</f>
        <v>178.94736842105263</v>
      </c>
      <c r="F28" s="12"/>
      <c r="G28" s="22" t="e">
        <f>G24/G26*100</f>
        <v>#DIV/0!</v>
      </c>
      <c r="H28" s="18">
        <f>H24/H26*100</f>
        <v>230.76923076923075</v>
      </c>
      <c r="I28" s="18">
        <f>I24/I26*100</f>
        <v>230.76923076923075</v>
      </c>
      <c r="J28" s="92"/>
      <c r="K28" s="80"/>
      <c r="L28" s="118" t="s">
        <v>8</v>
      </c>
      <c r="M28" s="130">
        <f>I6</f>
        <v>9400</v>
      </c>
      <c r="N28" s="130">
        <f>I7</f>
        <v>2202</v>
      </c>
      <c r="O28" s="130">
        <f>I8</f>
        <v>13799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54"/>
      <c r="B29" s="16" t="s">
        <v>7</v>
      </c>
      <c r="C29" s="61">
        <f>C24/E24*100</f>
        <v>0</v>
      </c>
      <c r="D29" s="20">
        <f>D24/E24*100</f>
        <v>100</v>
      </c>
      <c r="E29" s="20">
        <f>SUM(C29:D29)</f>
        <v>100</v>
      </c>
      <c r="F29" s="21"/>
      <c r="G29" s="19">
        <f>G24/I24*100</f>
        <v>0</v>
      </c>
      <c r="H29" s="20">
        <f>H24/I24*100</f>
        <v>100</v>
      </c>
      <c r="I29" s="20">
        <f>SUM(G29:H29)</f>
        <v>100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79" t="s">
        <v>15</v>
      </c>
      <c r="B30" s="44" t="s">
        <v>100</v>
      </c>
      <c r="C30" s="113">
        <f t="shared" ref="C30:J32" si="0">C6+C12+C18+C24</f>
        <v>664</v>
      </c>
      <c r="D30" s="39">
        <f t="shared" si="0"/>
        <v>4444</v>
      </c>
      <c r="E30" s="39">
        <f t="shared" si="0"/>
        <v>5108</v>
      </c>
      <c r="F30" s="40">
        <f t="shared" si="0"/>
        <v>91.656199533464914</v>
      </c>
      <c r="G30" s="106">
        <f t="shared" si="0"/>
        <v>2262</v>
      </c>
      <c r="H30" s="39">
        <f t="shared" si="0"/>
        <v>19051</v>
      </c>
      <c r="I30" s="39">
        <f t="shared" si="0"/>
        <v>21313</v>
      </c>
      <c r="J30" s="91">
        <f t="shared" si="0"/>
        <v>82.653377801908022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80"/>
      <c r="B31" s="234" t="s">
        <v>9</v>
      </c>
      <c r="C31" s="114">
        <f t="shared" si="0"/>
        <v>456</v>
      </c>
      <c r="D31" s="62">
        <f t="shared" si="0"/>
        <v>1297</v>
      </c>
      <c r="E31" s="62">
        <f t="shared" si="0"/>
        <v>1753</v>
      </c>
      <c r="F31" s="63">
        <f t="shared" si="0"/>
        <v>80.082229328460485</v>
      </c>
      <c r="G31" s="108">
        <f t="shared" si="0"/>
        <v>1446</v>
      </c>
      <c r="H31" s="62">
        <f t="shared" si="0"/>
        <v>6353</v>
      </c>
      <c r="I31" s="62">
        <f t="shared" si="0"/>
        <v>7799</v>
      </c>
      <c r="J31" s="96">
        <f t="shared" si="0"/>
        <v>63.211217377208627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80"/>
      <c r="B32" s="234" t="s">
        <v>11</v>
      </c>
      <c r="C32" s="114">
        <f t="shared" si="0"/>
        <v>385</v>
      </c>
      <c r="D32" s="62">
        <f t="shared" si="0"/>
        <v>4958</v>
      </c>
      <c r="E32" s="62">
        <f t="shared" si="0"/>
        <v>5343</v>
      </c>
      <c r="F32" s="63">
        <f t="shared" si="0"/>
        <v>91.489726027397253</v>
      </c>
      <c r="G32" s="108">
        <f t="shared" si="0"/>
        <v>2402</v>
      </c>
      <c r="H32" s="62">
        <f t="shared" si="0"/>
        <v>22531</v>
      </c>
      <c r="I32" s="62">
        <f t="shared" si="0"/>
        <v>24933</v>
      </c>
      <c r="J32" s="96">
        <f t="shared" si="0"/>
        <v>79.109686835675987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17" ht="15" customHeight="1" thickBot="1" x14ac:dyDescent="0.3">
      <c r="A33" s="280"/>
      <c r="B33" s="234" t="s">
        <v>101</v>
      </c>
      <c r="C33" s="64">
        <f>C30/C31*100</f>
        <v>145.61403508771932</v>
      </c>
      <c r="D33" s="65">
        <f>D30/D31*100</f>
        <v>342.63685427910559</v>
      </c>
      <c r="E33" s="65">
        <f>E30/E31*100</f>
        <v>291.38619509412439</v>
      </c>
      <c r="F33" s="63"/>
      <c r="G33" s="66">
        <f>G30/G31*100</f>
        <v>156.43153526970954</v>
      </c>
      <c r="H33" s="65">
        <f>H30/H31*100</f>
        <v>299.87407524004408</v>
      </c>
      <c r="I33" s="65">
        <f>I30/I31*100</f>
        <v>273.27862546480321</v>
      </c>
      <c r="J33" s="96"/>
      <c r="K33" s="85"/>
      <c r="L33" s="86"/>
      <c r="M33" s="86"/>
      <c r="N33" s="86"/>
      <c r="O33" s="86"/>
      <c r="P33" s="86"/>
      <c r="Q33" s="87"/>
    </row>
    <row r="34" spans="1:17" ht="15" customHeight="1" x14ac:dyDescent="0.25">
      <c r="A34" s="280"/>
      <c r="B34" s="234" t="s">
        <v>104</v>
      </c>
      <c r="C34" s="64">
        <f>C30/C32*100</f>
        <v>172.46753246753246</v>
      </c>
      <c r="D34" s="65">
        <f>D30/D32*100</f>
        <v>89.632916498588145</v>
      </c>
      <c r="E34" s="65">
        <f>E30/E32*100</f>
        <v>95.601721879094143</v>
      </c>
      <c r="F34" s="63"/>
      <c r="G34" s="66">
        <f>G30/G32*100</f>
        <v>94.17152373022482</v>
      </c>
      <c r="H34" s="65">
        <f>H30/H32*100</f>
        <v>84.554613643424616</v>
      </c>
      <c r="I34" s="65">
        <f>I30/I32*100</f>
        <v>85.481089319375926</v>
      </c>
      <c r="J34" s="63"/>
      <c r="K34" s="255" t="s">
        <v>83</v>
      </c>
      <c r="L34" s="256"/>
      <c r="M34" s="256"/>
      <c r="N34" s="256"/>
      <c r="O34" s="256"/>
      <c r="P34" s="256"/>
      <c r="Q34" s="257"/>
    </row>
    <row r="35" spans="1:17" ht="15" customHeight="1" thickBot="1" x14ac:dyDescent="0.3">
      <c r="A35" s="281"/>
      <c r="B35" s="235" t="s">
        <v>7</v>
      </c>
      <c r="C35" s="71">
        <f>C30/E30*100</f>
        <v>12.999216914643696</v>
      </c>
      <c r="D35" s="72">
        <f>D30/E30*100</f>
        <v>87.000783085356304</v>
      </c>
      <c r="E35" s="72">
        <f>SUM(C35:D35)</f>
        <v>100</v>
      </c>
      <c r="F35" s="73"/>
      <c r="G35" s="74">
        <f>G30/I30*100</f>
        <v>10.613240745085159</v>
      </c>
      <c r="H35" s="72">
        <f>H30/I30*100</f>
        <v>89.386759254914836</v>
      </c>
      <c r="I35" s="72">
        <f>SUM(G35:H35)</f>
        <v>100</v>
      </c>
      <c r="J35" s="73"/>
      <c r="K35" s="258"/>
      <c r="L35" s="259"/>
      <c r="M35" s="259"/>
      <c r="N35" s="259"/>
      <c r="O35" s="259"/>
      <c r="P35" s="259"/>
      <c r="Q35" s="260"/>
    </row>
    <row r="36" spans="1:17" ht="15" customHeight="1" x14ac:dyDescent="0.25">
      <c r="A36" s="262" t="s">
        <v>16</v>
      </c>
      <c r="B36" s="38" t="s">
        <v>100</v>
      </c>
      <c r="C36" s="113">
        <v>101</v>
      </c>
      <c r="D36" s="39">
        <v>364</v>
      </c>
      <c r="E36" s="39">
        <f>SUM(C36:D36)</f>
        <v>465</v>
      </c>
      <c r="F36" s="40">
        <f>E36/E42*100</f>
        <v>8.3438004665350807</v>
      </c>
      <c r="G36" s="106">
        <v>1076</v>
      </c>
      <c r="H36" s="39">
        <v>3397</v>
      </c>
      <c r="I36" s="39">
        <f>G36+H36</f>
        <v>4473</v>
      </c>
      <c r="J36" s="40">
        <f>I36/I42*100</f>
        <v>17.346622198091989</v>
      </c>
      <c r="K36" s="80"/>
      <c r="Q36" s="81"/>
    </row>
    <row r="37" spans="1:17" ht="15" customHeight="1" x14ac:dyDescent="0.25">
      <c r="A37" s="263"/>
      <c r="B37" s="9" t="s">
        <v>9</v>
      </c>
      <c r="C37" s="115">
        <v>52</v>
      </c>
      <c r="D37" s="32">
        <v>384</v>
      </c>
      <c r="E37" s="201">
        <f>SUM(C37:D37)</f>
        <v>436</v>
      </c>
      <c r="F37" s="33">
        <f>E37/E43*100</f>
        <v>19.917770671539518</v>
      </c>
      <c r="G37" s="107">
        <v>993</v>
      </c>
      <c r="H37" s="32">
        <v>3546</v>
      </c>
      <c r="I37" s="32">
        <f>G37+H37</f>
        <v>4539</v>
      </c>
      <c r="J37" s="33">
        <f>I37/I43*100</f>
        <v>36.788782622791381</v>
      </c>
      <c r="K37" s="80"/>
      <c r="L37" s="118" t="s">
        <v>8</v>
      </c>
      <c r="M37" s="119">
        <f>J6</f>
        <v>36.45388970759327</v>
      </c>
      <c r="Q37" s="81"/>
    </row>
    <row r="38" spans="1:17" ht="15" customHeight="1" x14ac:dyDescent="0.25">
      <c r="A38" s="263"/>
      <c r="B38" s="9" t="s">
        <v>11</v>
      </c>
      <c r="C38" s="115">
        <v>183</v>
      </c>
      <c r="D38" s="32">
        <v>314</v>
      </c>
      <c r="E38" s="32">
        <f>SUM(C38:D38)</f>
        <v>497</v>
      </c>
      <c r="F38" s="33">
        <f>E38/E44*100</f>
        <v>8.5102739726027394</v>
      </c>
      <c r="G38" s="107">
        <v>1743</v>
      </c>
      <c r="H38" s="32">
        <v>4841</v>
      </c>
      <c r="I38" s="32">
        <f>G38+H38</f>
        <v>6584</v>
      </c>
      <c r="J38" s="33">
        <f>I38/I44*100</f>
        <v>20.890313164324013</v>
      </c>
      <c r="K38" s="80"/>
      <c r="L38" s="118" t="s">
        <v>12</v>
      </c>
      <c r="M38" s="119">
        <f>J12</f>
        <v>38.171876211897931</v>
      </c>
      <c r="Q38" s="81"/>
    </row>
    <row r="39" spans="1:17" ht="15" customHeight="1" x14ac:dyDescent="0.25">
      <c r="A39" s="263"/>
      <c r="B39" s="9" t="s">
        <v>101</v>
      </c>
      <c r="C39" s="34">
        <f>C36/C37*100</f>
        <v>194.23076923076923</v>
      </c>
      <c r="D39" s="35">
        <f>D36/D37*100</f>
        <v>94.791666666666657</v>
      </c>
      <c r="E39" s="35">
        <f>E36/E37*100</f>
        <v>106.65137614678899</v>
      </c>
      <c r="F39" s="33"/>
      <c r="G39" s="36">
        <f>G36/G37*100</f>
        <v>108.35850956696878</v>
      </c>
      <c r="H39" s="35">
        <f>H36/H37*100</f>
        <v>95.798082346305705</v>
      </c>
      <c r="I39" s="35">
        <f>I36/I37*100</f>
        <v>98.545935228023794</v>
      </c>
      <c r="J39" s="33"/>
      <c r="K39" s="80"/>
      <c r="L39" s="118" t="s">
        <v>13</v>
      </c>
      <c r="M39" s="119">
        <f>J18</f>
        <v>7.3295586752501363</v>
      </c>
      <c r="Q39" s="81"/>
    </row>
    <row r="40" spans="1:17" ht="15" customHeight="1" x14ac:dyDescent="0.25">
      <c r="A40" s="263"/>
      <c r="B40" s="9" t="s">
        <v>104</v>
      </c>
      <c r="C40" s="34">
        <f>C36/C38*100</f>
        <v>55.191256830601091</v>
      </c>
      <c r="D40" s="35">
        <f>D36/D38*100</f>
        <v>115.92356687898089</v>
      </c>
      <c r="E40" s="35">
        <f>E36/E38*100</f>
        <v>93.561368209255534</v>
      </c>
      <c r="F40" s="33"/>
      <c r="G40" s="36">
        <f>G36/G38*100</f>
        <v>61.73264486517499</v>
      </c>
      <c r="H40" s="35">
        <f>H36/H38*100</f>
        <v>70.171452179301795</v>
      </c>
      <c r="I40" s="35">
        <f>I36/I38*100</f>
        <v>67.937424058323202</v>
      </c>
      <c r="J40" s="33"/>
      <c r="K40" s="80"/>
      <c r="L40" s="118" t="s">
        <v>14</v>
      </c>
      <c r="M40" s="119">
        <f>J24</f>
        <v>0.69805320716667962</v>
      </c>
      <c r="Q40" s="81"/>
    </row>
    <row r="41" spans="1:17" ht="15" customHeight="1" thickBot="1" x14ac:dyDescent="0.3">
      <c r="A41" s="264"/>
      <c r="B41" s="236" t="s">
        <v>7</v>
      </c>
      <c r="C41" s="68">
        <f>C36/E36*100</f>
        <v>21.72043010752688</v>
      </c>
      <c r="D41" s="69">
        <f>D36/E36*100</f>
        <v>78.27956989247312</v>
      </c>
      <c r="E41" s="69">
        <f>SUM(C41:D41)</f>
        <v>100</v>
      </c>
      <c r="F41" s="37"/>
      <c r="G41" s="70">
        <f>G36/I36*100</f>
        <v>24.05544377375363</v>
      </c>
      <c r="H41" s="69">
        <f>H36/I36*100</f>
        <v>75.944556226246362</v>
      </c>
      <c r="I41" s="69">
        <f>SUM(G41:H41)</f>
        <v>100</v>
      </c>
      <c r="J41" s="37"/>
      <c r="K41" s="80"/>
      <c r="L41" s="118" t="s">
        <v>84</v>
      </c>
      <c r="M41" s="119">
        <f>J36</f>
        <v>17.346622198091989</v>
      </c>
      <c r="Q41" s="81"/>
    </row>
    <row r="42" spans="1:17" ht="15" customHeight="1" x14ac:dyDescent="0.25">
      <c r="A42" s="245" t="s">
        <v>81</v>
      </c>
      <c r="B42" s="67" t="s">
        <v>100</v>
      </c>
      <c r="C42" s="116">
        <f t="shared" ref="C42:D44" si="1">C30+C36</f>
        <v>765</v>
      </c>
      <c r="D42" s="75">
        <f t="shared" si="1"/>
        <v>4808</v>
      </c>
      <c r="E42" s="75">
        <f>SUM(C42:D42)</f>
        <v>5573</v>
      </c>
      <c r="F42" s="76">
        <f>F6+F12+F18+F24+F36</f>
        <v>100</v>
      </c>
      <c r="G42" s="104">
        <f>G30+G36</f>
        <v>3338</v>
      </c>
      <c r="H42" s="75">
        <f t="shared" ref="G42:H44" si="2">H30+H36</f>
        <v>22448</v>
      </c>
      <c r="I42" s="75">
        <f>SUM(G42:H42)</f>
        <v>25786</v>
      </c>
      <c r="J42" s="76">
        <f>J6+J12+J18+J24+J36</f>
        <v>100.00000000000001</v>
      </c>
      <c r="K42" s="80"/>
      <c r="Q42" s="81"/>
    </row>
    <row r="43" spans="1:17" ht="15" customHeight="1" x14ac:dyDescent="0.25">
      <c r="A43" s="245"/>
      <c r="B43" s="45" t="s">
        <v>9</v>
      </c>
      <c r="C43" s="117">
        <f t="shared" si="1"/>
        <v>508</v>
      </c>
      <c r="D43" s="46">
        <f t="shared" si="1"/>
        <v>1681</v>
      </c>
      <c r="E43" s="46">
        <f>SUM(C43:D43)</f>
        <v>2189</v>
      </c>
      <c r="F43" s="47">
        <f>F31+F37</f>
        <v>100</v>
      </c>
      <c r="G43" s="105">
        <f t="shared" si="2"/>
        <v>2439</v>
      </c>
      <c r="H43" s="46">
        <f t="shared" si="2"/>
        <v>9899</v>
      </c>
      <c r="I43" s="46">
        <f>SUM(G43:H43)</f>
        <v>12338</v>
      </c>
      <c r="J43" s="47">
        <f>J7+J13+J19+J25+J37</f>
        <v>100</v>
      </c>
      <c r="K43" s="80"/>
      <c r="Q43" s="81"/>
    </row>
    <row r="44" spans="1:17" ht="15" customHeight="1" x14ac:dyDescent="0.25">
      <c r="A44" s="245"/>
      <c r="B44" s="45" t="s">
        <v>11</v>
      </c>
      <c r="C44" s="117">
        <f t="shared" si="1"/>
        <v>568</v>
      </c>
      <c r="D44" s="46">
        <f t="shared" si="1"/>
        <v>5272</v>
      </c>
      <c r="E44" s="46">
        <f>SUM(C44:D44)</f>
        <v>5840</v>
      </c>
      <c r="F44" s="47">
        <f>F32+F38</f>
        <v>100</v>
      </c>
      <c r="G44" s="105">
        <f t="shared" si="2"/>
        <v>4145</v>
      </c>
      <c r="H44" s="46">
        <f t="shared" si="2"/>
        <v>27372</v>
      </c>
      <c r="I44" s="228">
        <f>SUM(G44:H44)</f>
        <v>31517</v>
      </c>
      <c r="J44" s="47">
        <f>J32+J38</f>
        <v>100</v>
      </c>
      <c r="K44" s="80"/>
      <c r="Q44" s="81"/>
    </row>
    <row r="45" spans="1:17" ht="15" customHeight="1" x14ac:dyDescent="0.25">
      <c r="A45" s="245"/>
      <c r="B45" s="45" t="s">
        <v>101</v>
      </c>
      <c r="C45" s="48">
        <f>C42/C43*100</f>
        <v>150.59055118110237</v>
      </c>
      <c r="D45" s="49">
        <f>D42/D43*100</f>
        <v>286.02022605591907</v>
      </c>
      <c r="E45" s="49">
        <f>E42/E43*100</f>
        <v>254.59113750571038</v>
      </c>
      <c r="F45" s="47"/>
      <c r="G45" s="50">
        <f>G42/G43*100</f>
        <v>136.85936859368593</v>
      </c>
      <c r="H45" s="49">
        <f>H42/H43*100</f>
        <v>226.77038084655015</v>
      </c>
      <c r="I45" s="49">
        <f>I42/I43*100</f>
        <v>208.99659588263901</v>
      </c>
      <c r="J45" s="47"/>
      <c r="K45" s="80"/>
      <c r="Q45" s="81"/>
    </row>
    <row r="46" spans="1:17" ht="15" customHeight="1" x14ac:dyDescent="0.25">
      <c r="A46" s="245"/>
      <c r="B46" s="45" t="s">
        <v>104</v>
      </c>
      <c r="C46" s="48">
        <f>C42/C44*100</f>
        <v>134.68309859154931</v>
      </c>
      <c r="D46" s="49">
        <f>D42/D44*100</f>
        <v>91.198786039453722</v>
      </c>
      <c r="E46" s="49">
        <f>E42/E44*100</f>
        <v>95.428082191780817</v>
      </c>
      <c r="F46" s="47"/>
      <c r="G46" s="50">
        <f>G42/G44*100</f>
        <v>80.530759951749104</v>
      </c>
      <c r="H46" s="49">
        <f>H42/H44*100</f>
        <v>82.010813970480783</v>
      </c>
      <c r="I46" s="49">
        <f>I42/I44*100</f>
        <v>81.816162705841293</v>
      </c>
      <c r="J46" s="47"/>
      <c r="K46" s="80"/>
      <c r="Q46" s="81"/>
    </row>
    <row r="47" spans="1:17" ht="15" customHeight="1" thickBot="1" x14ac:dyDescent="0.3">
      <c r="A47" s="246"/>
      <c r="B47" s="51" t="s">
        <v>7</v>
      </c>
      <c r="C47" s="52">
        <f>C42/E42*100</f>
        <v>13.726897541719001</v>
      </c>
      <c r="D47" s="53">
        <f>D42/E42*100</f>
        <v>86.273102458280988</v>
      </c>
      <c r="E47" s="53">
        <f>SUM(C47:D47)</f>
        <v>99.999999999999986</v>
      </c>
      <c r="F47" s="54"/>
      <c r="G47" s="55">
        <f>G42/I42*100</f>
        <v>12.94500891956876</v>
      </c>
      <c r="H47" s="53">
        <f>H42/I42*100</f>
        <v>87.05499108043125</v>
      </c>
      <c r="I47" s="53">
        <f>SUM(G47:H47)</f>
        <v>100.00000000000001</v>
      </c>
      <c r="J47" s="54"/>
      <c r="K47" s="82"/>
      <c r="L47" s="83"/>
      <c r="M47" s="83"/>
      <c r="N47" s="83"/>
      <c r="O47" s="83"/>
      <c r="P47" s="83"/>
      <c r="Q47" s="84"/>
    </row>
    <row r="48" spans="1:17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B87" sqref="B87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68" t="s">
        <v>109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68"/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69"/>
      <c r="B3" s="269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77" t="s">
        <v>102</v>
      </c>
      <c r="B4" s="270" t="s">
        <v>100</v>
      </c>
      <c r="C4" s="270"/>
      <c r="D4" s="270"/>
      <c r="E4" s="271" t="s">
        <v>9</v>
      </c>
      <c r="F4" s="270"/>
      <c r="G4" s="272"/>
      <c r="H4" s="270" t="s">
        <v>11</v>
      </c>
      <c r="I4" s="270"/>
      <c r="J4" s="270"/>
      <c r="K4" s="273" t="s">
        <v>101</v>
      </c>
      <c r="L4" s="274"/>
      <c r="M4" s="270" t="s">
        <v>104</v>
      </c>
      <c r="N4" s="270"/>
      <c r="O4" s="275" t="s">
        <v>105</v>
      </c>
      <c r="P4" s="276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78"/>
      <c r="B5" s="27" t="s">
        <v>17</v>
      </c>
      <c r="C5" s="28" t="s">
        <v>18</v>
      </c>
      <c r="D5" s="16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67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Njemačka</v>
      </c>
      <c r="R5" s="142">
        <f>D6</f>
        <v>35.879510158119459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23" t="s">
        <v>24</v>
      </c>
      <c r="B6" s="163">
        <v>1399</v>
      </c>
      <c r="C6" s="164">
        <v>7647</v>
      </c>
      <c r="D6" s="168">
        <f t="shared" ref="D6:D37" si="1">IF($C$83&lt;&gt;0,C6/$C$83*100,0)</f>
        <v>35.879510158119459</v>
      </c>
      <c r="E6" s="165">
        <v>612</v>
      </c>
      <c r="F6" s="164">
        <v>2964</v>
      </c>
      <c r="G6" s="166">
        <f t="shared" ref="G6:G37" si="2">IF($F$83&lt;&gt;0,F6/$F$83*100,0)</f>
        <v>38.004872419540966</v>
      </c>
      <c r="H6" s="163">
        <v>1837</v>
      </c>
      <c r="I6" s="164">
        <v>9982</v>
      </c>
      <c r="J6" s="168">
        <f t="shared" ref="J6:J37" si="3">IF($I$83&lt;&gt;0,I6/$I$83*100,0)</f>
        <v>40.035294589499856</v>
      </c>
      <c r="K6" s="173">
        <f>IF(OR(B6&lt;&gt;0)*(E6&lt;&gt;0),B6/E6*100," ")</f>
        <v>228.59477124183005</v>
      </c>
      <c r="L6" s="174">
        <f>IF(OR(C6&lt;&gt;0)*(F6&lt;&gt;0),C6/F6*100," ")</f>
        <v>257.99595141700405</v>
      </c>
      <c r="M6" s="240">
        <f>IF(OR(B6&lt;&gt;0)*(H6&lt;&gt;0),B6/H6*100," ")</f>
        <v>76.156777354382143</v>
      </c>
      <c r="N6" s="241">
        <f>IF(OR(C6&lt;&gt;0)*(I6&lt;&gt;0),C6/I6*100," ")</f>
        <v>76.607894209577239</v>
      </c>
      <c r="O6" s="172">
        <f>IF(OR(E6&lt;&gt;0)*(H6&lt;&gt;0),E6/H6*100," ")</f>
        <v>33.31518780620577</v>
      </c>
      <c r="P6" s="174">
        <f>IF(OR(F6&lt;&gt;0)*(I6&lt;&gt;0),F6/I6*100," ")</f>
        <v>29.693448206772189</v>
      </c>
      <c r="Q6" t="str">
        <f t="shared" si="0"/>
        <v>Austrija</v>
      </c>
      <c r="R6" s="142">
        <f t="shared" ref="R6:R14" si="4">D7</f>
        <v>24.19180781682541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1" t="s">
        <v>30</v>
      </c>
      <c r="B7" s="149">
        <v>1436</v>
      </c>
      <c r="C7" s="150">
        <v>5156</v>
      </c>
      <c r="D7" s="169">
        <f t="shared" si="1"/>
        <v>24.19180781682541</v>
      </c>
      <c r="E7" s="153">
        <v>152</v>
      </c>
      <c r="F7" s="150">
        <v>644</v>
      </c>
      <c r="G7" s="56">
        <f t="shared" si="2"/>
        <v>8.2574689062700344</v>
      </c>
      <c r="H7" s="149">
        <v>1527</v>
      </c>
      <c r="I7" s="150">
        <v>5032</v>
      </c>
      <c r="J7" s="168">
        <f t="shared" si="3"/>
        <v>20.18208799582882</v>
      </c>
      <c r="K7" s="57">
        <f t="shared" ref="K7:K70" si="5">IF(OR(B7&lt;&gt;0)*(E7&lt;&gt;0),B7/E7*100," ")</f>
        <v>944.73684210526324</v>
      </c>
      <c r="L7" s="58">
        <f t="shared" ref="L7:L70" si="6">IF(OR(C7&lt;&gt;0)*(F7&lt;&gt;0),C7/F7*100," ")</f>
        <v>800.62111801242236</v>
      </c>
      <c r="M7" s="57">
        <f t="shared" ref="M7:M70" si="7">IF(OR(B7&lt;&gt;0)*(H7&lt;&gt;0),B7/H7*100," ")</f>
        <v>94.040602488539619</v>
      </c>
      <c r="N7" s="58">
        <f t="shared" ref="N7:N70" si="8">IF(OR(C7&lt;&gt;0)*(I7&lt;&gt;0),C7/I7*100," ")</f>
        <v>102.46422893481717</v>
      </c>
      <c r="O7" s="59">
        <f t="shared" ref="O7:O70" si="9">IF(OR(E7&lt;&gt;0)*(H7&lt;&gt;0),E7/H7*100," ")</f>
        <v>9.954158480681075</v>
      </c>
      <c r="P7" s="58">
        <f t="shared" ref="P7:P70" si="10">IF(OR(F7&lt;&gt;0)*(I7&lt;&gt;0),F7/I7*100," ")</f>
        <v>12.798092209856915</v>
      </c>
      <c r="Q7" t="str">
        <f t="shared" si="0"/>
        <v>Hrvatska</v>
      </c>
      <c r="R7" s="142">
        <f t="shared" si="4"/>
        <v>10.613240745085159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1" t="s">
        <v>85</v>
      </c>
      <c r="B8" s="149">
        <v>664</v>
      </c>
      <c r="C8" s="150">
        <v>2262</v>
      </c>
      <c r="D8" s="169">
        <f t="shared" si="1"/>
        <v>10.613240745085159</v>
      </c>
      <c r="E8" s="153">
        <v>456</v>
      </c>
      <c r="F8" s="150">
        <v>1446</v>
      </c>
      <c r="G8" s="56">
        <f t="shared" si="2"/>
        <v>18.540838569047313</v>
      </c>
      <c r="H8" s="149">
        <v>385</v>
      </c>
      <c r="I8" s="150">
        <v>2402</v>
      </c>
      <c r="J8" s="168">
        <f t="shared" si="3"/>
        <v>9.6338186339389562</v>
      </c>
      <c r="K8" s="57">
        <f t="shared" si="5"/>
        <v>145.61403508771932</v>
      </c>
      <c r="L8" s="58">
        <f t="shared" si="6"/>
        <v>156.43153526970954</v>
      </c>
      <c r="M8" s="57">
        <f t="shared" si="7"/>
        <v>172.46753246753246</v>
      </c>
      <c r="N8" s="58">
        <f t="shared" si="8"/>
        <v>94.17152373022482</v>
      </c>
      <c r="O8" s="59">
        <f t="shared" si="9"/>
        <v>118.44155844155844</v>
      </c>
      <c r="P8" s="58">
        <f t="shared" si="10"/>
        <v>60.199833472106576</v>
      </c>
      <c r="Q8" t="str">
        <f t="shared" si="0"/>
        <v>Poljska</v>
      </c>
      <c r="R8" s="142">
        <f t="shared" si="4"/>
        <v>4.1289353915450659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1" t="s">
        <v>28</v>
      </c>
      <c r="B9" s="149">
        <v>176</v>
      </c>
      <c r="C9" s="150">
        <v>880</v>
      </c>
      <c r="D9" s="169">
        <f t="shared" si="1"/>
        <v>4.1289353915450659</v>
      </c>
      <c r="E9" s="153">
        <v>75</v>
      </c>
      <c r="F9" s="150">
        <v>318</v>
      </c>
      <c r="G9" s="56">
        <f t="shared" si="2"/>
        <v>4.0774458263879989</v>
      </c>
      <c r="H9" s="149">
        <v>47</v>
      </c>
      <c r="I9" s="150">
        <v>347</v>
      </c>
      <c r="J9" s="168">
        <f t="shared" si="3"/>
        <v>1.3917298359603738</v>
      </c>
      <c r="K9" s="57">
        <f t="shared" si="5"/>
        <v>234.66666666666666</v>
      </c>
      <c r="L9" s="58">
        <f t="shared" si="6"/>
        <v>276.72955974842768</v>
      </c>
      <c r="M9" s="57">
        <f t="shared" si="7"/>
        <v>374.468085106383</v>
      </c>
      <c r="N9" s="58">
        <f t="shared" si="8"/>
        <v>253.60230547550432</v>
      </c>
      <c r="O9" s="59">
        <f t="shared" si="9"/>
        <v>159.57446808510639</v>
      </c>
      <c r="P9" s="58">
        <f t="shared" si="10"/>
        <v>91.642651296829968</v>
      </c>
      <c r="Q9" t="str">
        <f t="shared" si="0"/>
        <v>Slovenija</v>
      </c>
      <c r="R9" s="142">
        <f t="shared" si="4"/>
        <v>4.0960915872941399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1" t="s">
        <v>22</v>
      </c>
      <c r="B10" s="149">
        <v>307</v>
      </c>
      <c r="C10" s="150">
        <v>873</v>
      </c>
      <c r="D10" s="169">
        <f t="shared" si="1"/>
        <v>4.0960915872941399</v>
      </c>
      <c r="E10" s="153">
        <v>149</v>
      </c>
      <c r="F10" s="150">
        <v>707</v>
      </c>
      <c r="G10" s="56">
        <f t="shared" si="2"/>
        <v>9.0652647775355817</v>
      </c>
      <c r="H10" s="149">
        <v>560</v>
      </c>
      <c r="I10" s="150">
        <v>2041</v>
      </c>
      <c r="J10" s="168">
        <f t="shared" si="3"/>
        <v>8.1859383146833515</v>
      </c>
      <c r="K10" s="57">
        <f t="shared" si="5"/>
        <v>206.04026845637583</v>
      </c>
      <c r="L10" s="58">
        <f t="shared" si="6"/>
        <v>123.47949080622347</v>
      </c>
      <c r="M10" s="57">
        <f t="shared" si="7"/>
        <v>54.821428571428577</v>
      </c>
      <c r="N10" s="58">
        <f t="shared" si="8"/>
        <v>42.773150416462521</v>
      </c>
      <c r="O10" s="59">
        <f t="shared" si="9"/>
        <v>26.607142857142858</v>
      </c>
      <c r="P10" s="58">
        <f t="shared" si="10"/>
        <v>34.639882410583041</v>
      </c>
      <c r="Q10" t="str">
        <f t="shared" si="0"/>
        <v>Bosna i Hercegovina</v>
      </c>
      <c r="R10" s="142">
        <f t="shared" si="4"/>
        <v>2.6087364519307465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22" t="s">
        <v>106</v>
      </c>
      <c r="B11" s="157">
        <v>78</v>
      </c>
      <c r="C11" s="158">
        <v>556</v>
      </c>
      <c r="D11" s="170">
        <f t="shared" si="1"/>
        <v>2.6087364519307465</v>
      </c>
      <c r="E11" s="159">
        <v>24</v>
      </c>
      <c r="F11" s="158">
        <v>443</v>
      </c>
      <c r="G11" s="160">
        <f t="shared" si="2"/>
        <v>5.6802154122323376</v>
      </c>
      <c r="H11" s="157">
        <v>47</v>
      </c>
      <c r="I11" s="151">
        <v>1299</v>
      </c>
      <c r="J11" s="195">
        <f t="shared" si="3"/>
        <v>5.2099627000360975</v>
      </c>
      <c r="K11" s="132">
        <f t="shared" si="5"/>
        <v>325</v>
      </c>
      <c r="L11" s="133">
        <f t="shared" si="6"/>
        <v>125.50790067720089</v>
      </c>
      <c r="M11" s="132">
        <f t="shared" si="7"/>
        <v>165.95744680851064</v>
      </c>
      <c r="N11" s="133">
        <f t="shared" si="8"/>
        <v>42.802155504234022</v>
      </c>
      <c r="O11" s="134">
        <f t="shared" si="9"/>
        <v>51.063829787234042</v>
      </c>
      <c r="P11" s="133">
        <f t="shared" si="10"/>
        <v>34.103156274056964</v>
      </c>
      <c r="Q11" t="str">
        <f t="shared" si="0"/>
        <v>Mađarska</v>
      </c>
      <c r="R11" s="142">
        <f t="shared" si="4"/>
        <v>1.9940881152348333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22" t="s">
        <v>46</v>
      </c>
      <c r="B12" s="157">
        <v>117</v>
      </c>
      <c r="C12" s="158">
        <v>425</v>
      </c>
      <c r="D12" s="170">
        <f t="shared" si="1"/>
        <v>1.9940881152348333</v>
      </c>
      <c r="E12" s="159">
        <v>98</v>
      </c>
      <c r="F12" s="158">
        <v>399</v>
      </c>
      <c r="G12" s="160">
        <f t="shared" si="2"/>
        <v>5.1160405180151303</v>
      </c>
      <c r="H12" s="157">
        <v>89</v>
      </c>
      <c r="I12" s="151">
        <v>337</v>
      </c>
      <c r="J12" s="195">
        <f t="shared" si="3"/>
        <v>1.3516223478923515</v>
      </c>
      <c r="K12" s="132">
        <f t="shared" si="5"/>
        <v>119.38775510204083</v>
      </c>
      <c r="L12" s="133">
        <f t="shared" si="6"/>
        <v>106.51629072681705</v>
      </c>
      <c r="M12" s="132">
        <f t="shared" si="7"/>
        <v>131.46067415730337</v>
      </c>
      <c r="N12" s="133">
        <f t="shared" si="8"/>
        <v>126.1127596439169</v>
      </c>
      <c r="O12" s="134">
        <f t="shared" si="9"/>
        <v>110.11235955056181</v>
      </c>
      <c r="P12" s="133">
        <f t="shared" si="10"/>
        <v>118.39762611275964</v>
      </c>
      <c r="Q12" t="str">
        <f t="shared" si="0"/>
        <v>Češka</v>
      </c>
      <c r="R12" s="142">
        <f t="shared" si="4"/>
        <v>1.8861727584103598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22" t="s">
        <v>36</v>
      </c>
      <c r="B13" s="157">
        <v>104</v>
      </c>
      <c r="C13" s="158">
        <v>402</v>
      </c>
      <c r="D13" s="170">
        <f t="shared" si="1"/>
        <v>1.8861727584103598</v>
      </c>
      <c r="E13" s="159">
        <v>24</v>
      </c>
      <c r="F13" s="158">
        <v>99</v>
      </c>
      <c r="G13" s="160">
        <f t="shared" si="2"/>
        <v>1.2693935119887165</v>
      </c>
      <c r="H13" s="157">
        <v>58</v>
      </c>
      <c r="I13" s="151">
        <v>226</v>
      </c>
      <c r="J13" s="195">
        <f t="shared" si="3"/>
        <v>0.90642923033730405</v>
      </c>
      <c r="K13" s="132">
        <f t="shared" si="5"/>
        <v>433.33333333333331</v>
      </c>
      <c r="L13" s="133">
        <f t="shared" si="6"/>
        <v>406.06060606060606</v>
      </c>
      <c r="M13" s="132">
        <f t="shared" si="7"/>
        <v>179.31034482758622</v>
      </c>
      <c r="N13" s="133">
        <f t="shared" si="8"/>
        <v>177.87610619469027</v>
      </c>
      <c r="O13" s="134">
        <f t="shared" si="9"/>
        <v>41.379310344827587</v>
      </c>
      <c r="P13" s="133">
        <f t="shared" si="10"/>
        <v>43.805309734513273</v>
      </c>
      <c r="Q13" t="str">
        <f t="shared" si="0"/>
        <v>Italija</v>
      </c>
      <c r="R13" s="142">
        <f t="shared" si="4"/>
        <v>1.8720968423028199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22" t="s">
        <v>42</v>
      </c>
      <c r="B14" s="157">
        <v>188</v>
      </c>
      <c r="C14" s="158">
        <v>399</v>
      </c>
      <c r="D14" s="170">
        <f>IF($C$83&lt;&gt;0,C14/$C$83*100,0)</f>
        <v>1.8720968423028199</v>
      </c>
      <c r="E14" s="159">
        <v>21</v>
      </c>
      <c r="F14" s="158">
        <v>46</v>
      </c>
      <c r="G14" s="160">
        <f t="shared" si="2"/>
        <v>0.58981920759071682</v>
      </c>
      <c r="H14" s="157">
        <v>125</v>
      </c>
      <c r="I14" s="151">
        <v>372</v>
      </c>
      <c r="J14" s="195">
        <f t="shared" si="3"/>
        <v>1.4919985561304294</v>
      </c>
      <c r="K14" s="132">
        <f t="shared" si="5"/>
        <v>895.2380952380953</v>
      </c>
      <c r="L14" s="133">
        <f t="shared" si="6"/>
        <v>867.39130434782612</v>
      </c>
      <c r="M14" s="132">
        <f t="shared" si="7"/>
        <v>150.4</v>
      </c>
      <c r="N14" s="133">
        <f t="shared" si="8"/>
        <v>107.25806451612902</v>
      </c>
      <c r="O14" s="134">
        <f t="shared" si="9"/>
        <v>16.8</v>
      </c>
      <c r="P14" s="133">
        <f t="shared" si="10"/>
        <v>12.365591397849462</v>
      </c>
      <c r="Q14" t="str">
        <f t="shared" si="0"/>
        <v>Ukrajina</v>
      </c>
      <c r="R14" s="142">
        <f t="shared" si="4"/>
        <v>1.3982076666823064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22" t="s">
        <v>92</v>
      </c>
      <c r="B15" s="157">
        <v>35</v>
      </c>
      <c r="C15" s="158">
        <v>298</v>
      </c>
      <c r="D15" s="170">
        <f t="shared" si="1"/>
        <v>1.3982076666823064</v>
      </c>
      <c r="E15" s="159">
        <v>6</v>
      </c>
      <c r="F15" s="158">
        <v>44</v>
      </c>
      <c r="G15" s="160">
        <f t="shared" si="2"/>
        <v>0.56417489421720735</v>
      </c>
      <c r="H15" s="157">
        <v>13</v>
      </c>
      <c r="I15" s="151">
        <v>242</v>
      </c>
      <c r="J15" s="195">
        <f t="shared" si="3"/>
        <v>0.97060121124613963</v>
      </c>
      <c r="K15" s="132">
        <f t="shared" si="5"/>
        <v>583.33333333333326</v>
      </c>
      <c r="L15" s="133">
        <f t="shared" si="6"/>
        <v>677.27272727272725</v>
      </c>
      <c r="M15" s="132">
        <f t="shared" si="7"/>
        <v>269.23076923076923</v>
      </c>
      <c r="N15" s="133">
        <f t="shared" si="8"/>
        <v>123.14049586776858</v>
      </c>
      <c r="O15" s="134">
        <f t="shared" si="9"/>
        <v>46.153846153846153</v>
      </c>
      <c r="P15" s="133">
        <f t="shared" si="10"/>
        <v>18.181818181818183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49</v>
      </c>
      <c r="B16" s="110">
        <v>75</v>
      </c>
      <c r="C16" s="11">
        <v>287</v>
      </c>
      <c r="D16" s="171">
        <f t="shared" si="1"/>
        <v>1.3465959742879932</v>
      </c>
      <c r="E16" s="112">
        <v>8</v>
      </c>
      <c r="F16" s="11">
        <v>29</v>
      </c>
      <c r="G16" s="131">
        <f t="shared" si="2"/>
        <v>0.37184254391588667</v>
      </c>
      <c r="H16" s="110">
        <v>72</v>
      </c>
      <c r="I16" s="11">
        <v>274</v>
      </c>
      <c r="J16" s="196">
        <f t="shared" si="3"/>
        <v>1.0989451730638109</v>
      </c>
      <c r="K16" s="135">
        <f>IF(OR(B19&lt;&gt;0)*(E16&lt;&gt;0),B19/E16*100," ")</f>
        <v>862.5</v>
      </c>
      <c r="L16" s="136">
        <f>IF(OR(C19&lt;&gt;0)*(F16&lt;&gt;0),C19/F16*100," ")</f>
        <v>910.34482758620697</v>
      </c>
      <c r="M16" s="135">
        <f>IF(OR(B19&lt;&gt;0)*(H16&lt;&gt;0),B19/H16*100," ")</f>
        <v>95.833333333333343</v>
      </c>
      <c r="N16" s="136">
        <f>IF(OR(C19&lt;&gt;0)*(I16&lt;&gt;0),C19/I16*100," ")</f>
        <v>96.350364963503651</v>
      </c>
      <c r="O16" s="137">
        <f t="shared" si="9"/>
        <v>11.111111111111111</v>
      </c>
      <c r="P16" s="136">
        <f t="shared" si="10"/>
        <v>10.583941605839415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53</v>
      </c>
      <c r="B17" s="110">
        <v>83</v>
      </c>
      <c r="C17" s="11">
        <v>280</v>
      </c>
      <c r="D17" s="171">
        <f t="shared" si="1"/>
        <v>1.3137521700370665</v>
      </c>
      <c r="E17" s="112">
        <v>25</v>
      </c>
      <c r="F17" s="11">
        <v>94</v>
      </c>
      <c r="G17" s="131">
        <f t="shared" si="2"/>
        <v>1.205282728554943</v>
      </c>
      <c r="H17" s="110">
        <v>73</v>
      </c>
      <c r="I17" s="11">
        <v>284</v>
      </c>
      <c r="J17" s="196">
        <f t="shared" si="3"/>
        <v>1.1390526611318332</v>
      </c>
      <c r="K17" s="135">
        <f>IF(OR(B22&lt;&gt;0)*(E17&lt;&gt;0),B22/E17*100," ")</f>
        <v>12</v>
      </c>
      <c r="L17" s="136">
        <f>IF(OR(C22&lt;&gt;0)*(F17&lt;&gt;0),C22/F17*100," ")</f>
        <v>188.29787234042556</v>
      </c>
      <c r="M17" s="135">
        <f>IF(OR(B22&lt;&gt;0)*(H17&lt;&gt;0),B22/H17*100," ")</f>
        <v>4.10958904109589</v>
      </c>
      <c r="N17" s="136">
        <f>IF(OR(C22&lt;&gt;0)*(I17&lt;&gt;0),C22/I17*100," ")</f>
        <v>62.323943661971825</v>
      </c>
      <c r="O17" s="137">
        <f t="shared" si="9"/>
        <v>34.246575342465754</v>
      </c>
      <c r="P17" s="136">
        <f t="shared" si="10"/>
        <v>33.098591549295776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91</v>
      </c>
      <c r="B18" s="110">
        <v>73</v>
      </c>
      <c r="C18" s="11">
        <v>274</v>
      </c>
      <c r="D18" s="171">
        <f t="shared" si="1"/>
        <v>1.2856003378219867</v>
      </c>
      <c r="E18" s="112">
        <v>3</v>
      </c>
      <c r="F18" s="11">
        <v>12</v>
      </c>
      <c r="G18" s="131">
        <f t="shared" si="2"/>
        <v>0.15386588024105655</v>
      </c>
      <c r="H18" s="110">
        <v>17</v>
      </c>
      <c r="I18" s="11">
        <v>35</v>
      </c>
      <c r="J18" s="196">
        <f t="shared" si="3"/>
        <v>0.14037620823807803</v>
      </c>
      <c r="K18" s="135">
        <f>IF(OR(B20&lt;&gt;0)*(E18&lt;&gt;0),B20/E18*100," ")</f>
        <v>2166.666666666667</v>
      </c>
      <c r="L18" s="136">
        <f>IF(OR(C20&lt;&gt;0)*(F18&lt;&gt;0),C20/F18*100," ")</f>
        <v>2183.333333333333</v>
      </c>
      <c r="M18" s="135">
        <f>IF(OR(B20&lt;&gt;0)*(H18&lt;&gt;0),B20/H18*100," ")</f>
        <v>382.35294117647061</v>
      </c>
      <c r="N18" s="136">
        <f>IF(OR(C20&lt;&gt;0)*(I18&lt;&gt;0),C20/I18*100," ")</f>
        <v>748.57142857142856</v>
      </c>
      <c r="O18" s="137">
        <f t="shared" si="9"/>
        <v>17.647058823529413</v>
      </c>
      <c r="P18" s="136">
        <f t="shared" si="10"/>
        <v>34.285714285714285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21</v>
      </c>
      <c r="B19" s="184">
        <v>69</v>
      </c>
      <c r="C19" s="152">
        <v>264</v>
      </c>
      <c r="D19" s="171">
        <f t="shared" si="1"/>
        <v>1.2386806174635199</v>
      </c>
      <c r="E19" s="112">
        <v>9</v>
      </c>
      <c r="F19" s="11">
        <v>28</v>
      </c>
      <c r="G19" s="131">
        <f t="shared" si="2"/>
        <v>0.35902038722913199</v>
      </c>
      <c r="H19" s="110">
        <v>114</v>
      </c>
      <c r="I19" s="11">
        <v>330</v>
      </c>
      <c r="J19" s="196">
        <f t="shared" si="3"/>
        <v>1.3235471062447359</v>
      </c>
      <c r="K19" s="135">
        <f t="shared" ref="K19:L22" si="11">IF(OR(B19&lt;&gt;0)*(E19&lt;&gt;0),B19/E19*100," ")</f>
        <v>766.66666666666674</v>
      </c>
      <c r="L19" s="136">
        <f t="shared" si="11"/>
        <v>942.85714285714289</v>
      </c>
      <c r="M19" s="135">
        <f t="shared" ref="M19:N25" si="12">IF(OR(B23&lt;&gt;0)*(H19&lt;&gt;0),B23/H19*100," ")</f>
        <v>25.438596491228072</v>
      </c>
      <c r="N19" s="136">
        <f t="shared" si="12"/>
        <v>34.848484848484851</v>
      </c>
      <c r="O19" s="137">
        <f t="shared" si="9"/>
        <v>7.8947368421052628</v>
      </c>
      <c r="P19" s="136">
        <f t="shared" si="10"/>
        <v>8.4848484848484862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27</v>
      </c>
      <c r="B20" s="184">
        <v>65</v>
      </c>
      <c r="C20" s="152">
        <v>262</v>
      </c>
      <c r="D20" s="171">
        <f t="shared" si="1"/>
        <v>1.2292966733918265</v>
      </c>
      <c r="E20" s="112">
        <v>13</v>
      </c>
      <c r="F20" s="11">
        <v>33</v>
      </c>
      <c r="G20" s="131">
        <f t="shared" si="2"/>
        <v>0.42313117066290551</v>
      </c>
      <c r="H20" s="110">
        <v>30</v>
      </c>
      <c r="I20" s="11">
        <v>68</v>
      </c>
      <c r="J20" s="196">
        <f t="shared" si="3"/>
        <v>0.27273091886255163</v>
      </c>
      <c r="K20" s="135">
        <f t="shared" si="11"/>
        <v>500</v>
      </c>
      <c r="L20" s="136">
        <f t="shared" si="11"/>
        <v>793.93939393939399</v>
      </c>
      <c r="M20" s="135">
        <f t="shared" si="12"/>
        <v>56.666666666666664</v>
      </c>
      <c r="N20" s="136">
        <f t="shared" si="12"/>
        <v>117.64705882352942</v>
      </c>
      <c r="O20" s="137">
        <f t="shared" si="9"/>
        <v>43.333333333333336</v>
      </c>
      <c r="P20" s="136">
        <f t="shared" si="10"/>
        <v>48.529411764705884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31</v>
      </c>
      <c r="B21" s="110">
        <v>52</v>
      </c>
      <c r="C21" s="11">
        <v>181</v>
      </c>
      <c r="D21" s="171">
        <f t="shared" si="1"/>
        <v>0.84924693848824673</v>
      </c>
      <c r="E21" s="112">
        <v>1</v>
      </c>
      <c r="F21" s="11">
        <v>1</v>
      </c>
      <c r="G21" s="131">
        <f t="shared" si="2"/>
        <v>1.2822156686754713E-2</v>
      </c>
      <c r="H21" s="110">
        <v>57</v>
      </c>
      <c r="I21" s="11">
        <v>277</v>
      </c>
      <c r="J21" s="196">
        <f t="shared" si="3"/>
        <v>1.1109774194842177</v>
      </c>
      <c r="K21" s="135">
        <f t="shared" si="11"/>
        <v>5200</v>
      </c>
      <c r="L21" s="136">
        <f t="shared" si="11"/>
        <v>18100</v>
      </c>
      <c r="M21" s="135">
        <f t="shared" si="12"/>
        <v>36.84210526315789</v>
      </c>
      <c r="N21" s="136">
        <f t="shared" si="12"/>
        <v>21.660649819494584</v>
      </c>
      <c r="O21" s="137">
        <f t="shared" si="9"/>
        <v>1.7543859649122806</v>
      </c>
      <c r="P21" s="136">
        <f t="shared" si="10"/>
        <v>0.36101083032490977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65</v>
      </c>
      <c r="B22" s="184">
        <v>3</v>
      </c>
      <c r="C22" s="152">
        <v>177</v>
      </c>
      <c r="D22" s="171">
        <f t="shared" si="1"/>
        <v>0.83047905034486003</v>
      </c>
      <c r="E22" s="112">
        <v>0</v>
      </c>
      <c r="F22" s="11">
        <v>0</v>
      </c>
      <c r="G22" s="131">
        <f t="shared" si="2"/>
        <v>0</v>
      </c>
      <c r="H22" s="110">
        <v>0</v>
      </c>
      <c r="I22" s="11">
        <v>0</v>
      </c>
      <c r="J22" s="196">
        <f t="shared" si="3"/>
        <v>0</v>
      </c>
      <c r="K22" s="135" t="str">
        <f t="shared" si="11"/>
        <v xml:space="preserve"> </v>
      </c>
      <c r="L22" s="224" t="str">
        <f t="shared" si="11"/>
        <v xml:space="preserve"> </v>
      </c>
      <c r="M22" s="135" t="str">
        <f t="shared" si="12"/>
        <v xml:space="preserve"> </v>
      </c>
      <c r="N22" s="136" t="str">
        <f t="shared" si="12"/>
        <v xml:space="preserve"> </v>
      </c>
      <c r="O22" s="137" t="str">
        <f t="shared" si="9"/>
        <v xml:space="preserve"> </v>
      </c>
      <c r="P22" s="136" t="str">
        <f t="shared" si="10"/>
        <v xml:space="preserve"> 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54</v>
      </c>
      <c r="B23" s="184">
        <v>29</v>
      </c>
      <c r="C23" s="152">
        <v>115</v>
      </c>
      <c r="D23" s="171">
        <f t="shared" si="1"/>
        <v>0.53957678412236665</v>
      </c>
      <c r="E23" s="112">
        <v>17</v>
      </c>
      <c r="F23" s="11">
        <v>125</v>
      </c>
      <c r="G23" s="131">
        <f t="shared" si="2"/>
        <v>1.6027695858443392</v>
      </c>
      <c r="H23" s="110">
        <v>35</v>
      </c>
      <c r="I23" s="11">
        <v>406</v>
      </c>
      <c r="J23" s="196">
        <f t="shared" si="3"/>
        <v>1.6283640155617052</v>
      </c>
      <c r="K23" s="135">
        <f>IF(OR(B23&lt;&gt;0)*(E23&lt;&gt;0),B23/E23*100," ")</f>
        <v>170.58823529411765</v>
      </c>
      <c r="L23" s="136">
        <f>IF(OR(C27&lt;&gt;0)*(F23&lt;&gt;0),C27/F23*100," ")</f>
        <v>38.4</v>
      </c>
      <c r="M23" s="135">
        <f t="shared" si="12"/>
        <v>8.5714285714285712</v>
      </c>
      <c r="N23" s="136">
        <f t="shared" si="12"/>
        <v>11.822660098522167</v>
      </c>
      <c r="O23" s="137">
        <f t="shared" si="9"/>
        <v>48.571428571428569</v>
      </c>
      <c r="P23" s="136">
        <f t="shared" si="10"/>
        <v>30.78817733990148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60</v>
      </c>
      <c r="B24" s="184">
        <v>17</v>
      </c>
      <c r="C24" s="152">
        <v>80</v>
      </c>
      <c r="D24" s="171">
        <f t="shared" si="1"/>
        <v>0.37535776286773331</v>
      </c>
      <c r="E24" s="112">
        <v>2</v>
      </c>
      <c r="F24" s="11">
        <v>12</v>
      </c>
      <c r="G24" s="131">
        <f t="shared" si="2"/>
        <v>0.15386588024105655</v>
      </c>
      <c r="H24" s="110">
        <v>14</v>
      </c>
      <c r="I24" s="11">
        <v>27</v>
      </c>
      <c r="J24" s="196">
        <f t="shared" si="3"/>
        <v>0.10829021778366021</v>
      </c>
      <c r="K24" s="135">
        <f>IF(OR(B28&lt;&gt;0)*(E24&lt;&gt;0),B28/E24*100," ")</f>
        <v>350</v>
      </c>
      <c r="L24" s="136">
        <f>IF(OR(C28&lt;&gt;0)*(F24&lt;&gt;0),C28/F24*100," ")</f>
        <v>341.66666666666663</v>
      </c>
      <c r="M24" s="135">
        <f t="shared" si="12"/>
        <v>50</v>
      </c>
      <c r="N24" s="136">
        <f t="shared" si="12"/>
        <v>151.85185185185185</v>
      </c>
      <c r="O24" s="137">
        <f t="shared" si="9"/>
        <v>14.285714285714285</v>
      </c>
      <c r="P24" s="136">
        <f t="shared" si="10"/>
        <v>44.444444444444443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26</v>
      </c>
      <c r="B25" s="184">
        <v>21</v>
      </c>
      <c r="C25" s="152">
        <v>60</v>
      </c>
      <c r="D25" s="171">
        <f t="shared" si="1"/>
        <v>0.28151832215079997</v>
      </c>
      <c r="E25" s="112">
        <v>6</v>
      </c>
      <c r="F25" s="11">
        <v>9</v>
      </c>
      <c r="G25" s="131">
        <f t="shared" si="2"/>
        <v>0.1153994101807924</v>
      </c>
      <c r="H25" s="110">
        <v>10</v>
      </c>
      <c r="I25" s="11">
        <v>48</v>
      </c>
      <c r="J25" s="196">
        <f t="shared" si="3"/>
        <v>0.19251594272650704</v>
      </c>
      <c r="K25" s="135">
        <f>IF(OR(B29&lt;&gt;0)*(E25&lt;&gt;0),B29/E25*100," ")</f>
        <v>216.66666666666666</v>
      </c>
      <c r="L25" s="136">
        <f>IF(OR(C29&lt;&gt;0)*(F25&lt;&gt;0),C29/F25*100," ")</f>
        <v>433.33333333333331</v>
      </c>
      <c r="M25" s="135">
        <f t="shared" si="12"/>
        <v>130</v>
      </c>
      <c r="N25" s="136">
        <f t="shared" si="12"/>
        <v>81.25</v>
      </c>
      <c r="O25" s="137">
        <f t="shared" si="9"/>
        <v>60</v>
      </c>
      <c r="P25" s="136">
        <f t="shared" si="10"/>
        <v>18.75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51</v>
      </c>
      <c r="B26" s="184">
        <v>22</v>
      </c>
      <c r="C26" s="152">
        <v>59</v>
      </c>
      <c r="D26" s="171">
        <f t="shared" si="1"/>
        <v>0.27682635011495332</v>
      </c>
      <c r="E26" s="112">
        <v>8</v>
      </c>
      <c r="F26" s="11">
        <v>38</v>
      </c>
      <c r="G26" s="131">
        <f t="shared" si="2"/>
        <v>0.48724195409667909</v>
      </c>
      <c r="H26" s="110">
        <v>6</v>
      </c>
      <c r="I26" s="11">
        <v>13</v>
      </c>
      <c r="J26" s="196">
        <f t="shared" si="3"/>
        <v>5.2139734488428992E-2</v>
      </c>
      <c r="K26" s="135">
        <f>IF(OR(B16&lt;&gt;0)*(E26&lt;&gt;0),B16/E26*100," ")</f>
        <v>937.5</v>
      </c>
      <c r="L26" s="136">
        <f>IF(OR(C16&lt;&gt;0)*(F26&lt;&gt;0),C16/F26*100," ")</f>
        <v>755.26315789473676</v>
      </c>
      <c r="M26" s="135">
        <f>IF(OR(B16&lt;&gt;0)*(H26&lt;&gt;0),B16/H26*100," ")</f>
        <v>1250</v>
      </c>
      <c r="N26" s="136">
        <f>IF(OR(C16&lt;&gt;0)*(I26&lt;&gt;0),C16/I26*100," ")</f>
        <v>2207.6923076923076</v>
      </c>
      <c r="O26" s="137">
        <f t="shared" si="9"/>
        <v>133.33333333333331</v>
      </c>
      <c r="P26" s="136">
        <f t="shared" si="10"/>
        <v>292.30769230769226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47</v>
      </c>
      <c r="B27" s="184">
        <v>3</v>
      </c>
      <c r="C27" s="152">
        <v>48</v>
      </c>
      <c r="D27" s="171">
        <f t="shared" si="1"/>
        <v>0.22521465772063998</v>
      </c>
      <c r="E27" s="112">
        <v>3</v>
      </c>
      <c r="F27" s="11">
        <v>12</v>
      </c>
      <c r="G27" s="131">
        <f t="shared" si="2"/>
        <v>0.15386588024105655</v>
      </c>
      <c r="H27" s="110">
        <v>1</v>
      </c>
      <c r="I27" s="11">
        <v>1</v>
      </c>
      <c r="J27" s="196">
        <f t="shared" si="3"/>
        <v>4.0107488068022298E-3</v>
      </c>
      <c r="K27" s="135">
        <f>IF(OR(B30&lt;&gt;0)*(E27&lt;&gt;0),B30/E27*100," ")</f>
        <v>166.66666666666669</v>
      </c>
      <c r="L27" s="136">
        <f>IF(OR(C30&lt;&gt;0)*(F27&lt;&gt;0),C30/F27*100," ")</f>
        <v>283.33333333333337</v>
      </c>
      <c r="M27" s="135">
        <f>IF(OR(B30&lt;&gt;0)*(H27&lt;&gt;0),B30/H27*100," ")</f>
        <v>500</v>
      </c>
      <c r="N27" s="136">
        <f>IF(OR(C30&lt;&gt;0)*(I27&lt;&gt;0),C30/I27*100," ")</f>
        <v>3400</v>
      </c>
      <c r="O27" s="137">
        <f t="shared" si="9"/>
        <v>300</v>
      </c>
      <c r="P27" s="136">
        <f t="shared" si="10"/>
        <v>1200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52</v>
      </c>
      <c r="B28" s="110">
        <v>7</v>
      </c>
      <c r="C28" s="11">
        <v>41</v>
      </c>
      <c r="D28" s="171">
        <f t="shared" si="1"/>
        <v>0.19237085346971333</v>
      </c>
      <c r="E28" s="112">
        <v>6</v>
      </c>
      <c r="F28" s="11">
        <v>35</v>
      </c>
      <c r="G28" s="131">
        <f t="shared" si="2"/>
        <v>0.44877548403641487</v>
      </c>
      <c r="H28" s="110">
        <v>29</v>
      </c>
      <c r="I28" s="11">
        <v>68</v>
      </c>
      <c r="J28" s="196">
        <f t="shared" si="3"/>
        <v>0.27273091886255163</v>
      </c>
      <c r="K28" s="135">
        <f>IF(OR(B21&lt;&gt;0)*(E28&lt;&gt;0),B21/E28*100," ")</f>
        <v>866.66666666666663</v>
      </c>
      <c r="L28" s="136">
        <f>IF(OR(C21&lt;&gt;0)*(F28&lt;&gt;0),C21/F28*100," ")</f>
        <v>517.14285714285722</v>
      </c>
      <c r="M28" s="135">
        <f>IF(OR(B21&lt;&gt;0)*(H28&lt;&gt;0),B21/H28*100," ")</f>
        <v>179.31034482758622</v>
      </c>
      <c r="N28" s="136">
        <f>IF(OR(C21&lt;&gt;0)*(I28&lt;&gt;0),C21/I28*100," ")</f>
        <v>266.1764705882353</v>
      </c>
      <c r="O28" s="137">
        <f t="shared" si="9"/>
        <v>20.689655172413794</v>
      </c>
      <c r="P28" s="136">
        <f t="shared" si="10"/>
        <v>51.470588235294116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56</v>
      </c>
      <c r="B29" s="110">
        <v>13</v>
      </c>
      <c r="C29" s="11">
        <v>39</v>
      </c>
      <c r="D29" s="171">
        <f t="shared" si="1"/>
        <v>0.18298690939801998</v>
      </c>
      <c r="E29" s="112">
        <v>2</v>
      </c>
      <c r="F29" s="11">
        <v>6</v>
      </c>
      <c r="G29" s="131">
        <f t="shared" si="2"/>
        <v>7.6932940120528273E-2</v>
      </c>
      <c r="H29" s="110">
        <v>52</v>
      </c>
      <c r="I29" s="11">
        <v>196</v>
      </c>
      <c r="J29" s="196">
        <f t="shared" si="3"/>
        <v>0.78610676613323704</v>
      </c>
      <c r="K29" s="135">
        <f t="shared" ref="K29:K38" si="13">IF(OR(B31&lt;&gt;0)*(E29&lt;&gt;0),B31/E29*100," ")</f>
        <v>300</v>
      </c>
      <c r="L29" s="136">
        <f t="shared" ref="L29:L38" si="14">IF(OR(C31&lt;&gt;0)*(F29&lt;&gt;0),C31/F29*100," ")</f>
        <v>316.66666666666663</v>
      </c>
      <c r="M29" s="135">
        <f>IF(OR(B31&lt;&gt;0)*(H29&lt;&gt;0),B31/H29*100," ")</f>
        <v>11.538461538461538</v>
      </c>
      <c r="N29" s="136">
        <f>IF(OR(C31&lt;&gt;0)*(I29&lt;&gt;0),C31/I29*100," ")</f>
        <v>9.6938775510204085</v>
      </c>
      <c r="O29" s="137">
        <f t="shared" si="9"/>
        <v>3.8461538461538463</v>
      </c>
      <c r="P29" s="136">
        <f t="shared" si="10"/>
        <v>3.0612244897959182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38</v>
      </c>
      <c r="B30" s="110">
        <v>5</v>
      </c>
      <c r="C30" s="11">
        <v>34</v>
      </c>
      <c r="D30" s="171">
        <f t="shared" si="1"/>
        <v>0.15952704921878666</v>
      </c>
      <c r="E30" s="112">
        <v>0</v>
      </c>
      <c r="F30" s="11">
        <v>0</v>
      </c>
      <c r="G30" s="131">
        <f t="shared" si="2"/>
        <v>0</v>
      </c>
      <c r="H30" s="110">
        <v>6</v>
      </c>
      <c r="I30" s="11">
        <v>20</v>
      </c>
      <c r="J30" s="196">
        <f t="shared" si="3"/>
        <v>8.02149761360446E-2</v>
      </c>
      <c r="K30" s="135" t="str">
        <f t="shared" si="13"/>
        <v xml:space="preserve"> </v>
      </c>
      <c r="L30" s="136" t="str">
        <f t="shared" si="14"/>
        <v xml:space="preserve"> </v>
      </c>
      <c r="M30" s="135">
        <f>IF(OR(B30&lt;&gt;0)*(H30&lt;&gt;0),B30/H30*100," ")</f>
        <v>83.333333333333343</v>
      </c>
      <c r="N30" s="136">
        <f t="shared" ref="N30:N38" si="15">IF(OR(C32&lt;&gt;0)*(I30&lt;&gt;0),C32/I30*100," ")</f>
        <v>80</v>
      </c>
      <c r="O30" s="137" t="str">
        <f t="shared" si="9"/>
        <v xml:space="preserve"> </v>
      </c>
      <c r="P30" s="136" t="str">
        <f t="shared" si="10"/>
        <v xml:space="preserve"> 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86</v>
      </c>
      <c r="B31" s="110">
        <v>6</v>
      </c>
      <c r="C31" s="11">
        <v>19</v>
      </c>
      <c r="D31" s="171">
        <f t="shared" si="1"/>
        <v>8.9147468681086667E-2</v>
      </c>
      <c r="E31" s="112">
        <v>2</v>
      </c>
      <c r="F31" s="11">
        <v>20</v>
      </c>
      <c r="G31" s="131">
        <f t="shared" si="2"/>
        <v>0.25644313373509425</v>
      </c>
      <c r="H31" s="110">
        <v>2</v>
      </c>
      <c r="I31" s="11">
        <v>2</v>
      </c>
      <c r="J31" s="196">
        <f t="shared" si="3"/>
        <v>8.0214976136044596E-3</v>
      </c>
      <c r="K31" s="135">
        <f t="shared" si="13"/>
        <v>150</v>
      </c>
      <c r="L31" s="136">
        <f t="shared" si="14"/>
        <v>75</v>
      </c>
      <c r="M31" s="135">
        <f t="shared" ref="M31:M38" si="16">IF(OR(B33&lt;&gt;0)*(H31&lt;&gt;0),B33/H31*100," ")</f>
        <v>150</v>
      </c>
      <c r="N31" s="136">
        <f t="shared" si="15"/>
        <v>750</v>
      </c>
      <c r="O31" s="137">
        <f t="shared" si="9"/>
        <v>100</v>
      </c>
      <c r="P31" s="136">
        <f t="shared" si="10"/>
        <v>1000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37</v>
      </c>
      <c r="B32" s="110">
        <v>2</v>
      </c>
      <c r="C32" s="11">
        <v>16</v>
      </c>
      <c r="D32" s="171">
        <f t="shared" si="1"/>
        <v>7.5071552573546668E-2</v>
      </c>
      <c r="E32" s="112">
        <v>0</v>
      </c>
      <c r="F32" s="11">
        <v>0</v>
      </c>
      <c r="G32" s="131">
        <f t="shared" si="2"/>
        <v>0</v>
      </c>
      <c r="H32" s="110">
        <v>4</v>
      </c>
      <c r="I32" s="11">
        <v>26</v>
      </c>
      <c r="J32" s="196">
        <f t="shared" si="3"/>
        <v>0.10427946897685798</v>
      </c>
      <c r="K32" s="135" t="str">
        <f t="shared" si="13"/>
        <v xml:space="preserve"> </v>
      </c>
      <c r="L32" s="136" t="str">
        <f t="shared" si="14"/>
        <v xml:space="preserve"> </v>
      </c>
      <c r="M32" s="135">
        <f t="shared" si="16"/>
        <v>125</v>
      </c>
      <c r="N32" s="136">
        <f t="shared" si="15"/>
        <v>57.692307692307686</v>
      </c>
      <c r="O32" s="137" t="str">
        <f t="shared" si="9"/>
        <v xml:space="preserve"> </v>
      </c>
      <c r="P32" s="136" t="str">
        <f t="shared" si="10"/>
        <v xml:space="preserve"> 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20</v>
      </c>
      <c r="B33" s="110">
        <v>3</v>
      </c>
      <c r="C33" s="11">
        <v>15</v>
      </c>
      <c r="D33" s="171">
        <f t="shared" si="1"/>
        <v>7.0379580537699993E-2</v>
      </c>
      <c r="E33" s="112">
        <v>8</v>
      </c>
      <c r="F33" s="11">
        <v>122</v>
      </c>
      <c r="G33" s="131">
        <f t="shared" si="2"/>
        <v>1.564303115784075</v>
      </c>
      <c r="H33" s="110">
        <v>9</v>
      </c>
      <c r="I33" s="11">
        <v>277</v>
      </c>
      <c r="J33" s="196">
        <f t="shared" si="3"/>
        <v>1.1109774194842177</v>
      </c>
      <c r="K33" s="135">
        <f t="shared" si="13"/>
        <v>25</v>
      </c>
      <c r="L33" s="136">
        <f t="shared" si="14"/>
        <v>11.475409836065573</v>
      </c>
      <c r="M33" s="135">
        <f t="shared" si="16"/>
        <v>22.222222222222221</v>
      </c>
      <c r="N33" s="136">
        <f t="shared" si="15"/>
        <v>5.0541516245487363</v>
      </c>
      <c r="O33" s="137">
        <f t="shared" si="9"/>
        <v>88.888888888888886</v>
      </c>
      <c r="P33" s="136">
        <f t="shared" si="10"/>
        <v>44.04332129963899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57</v>
      </c>
      <c r="B34" s="110">
        <v>5</v>
      </c>
      <c r="C34" s="11">
        <v>15</v>
      </c>
      <c r="D34" s="171">
        <f t="shared" si="1"/>
        <v>7.0379580537699993E-2</v>
      </c>
      <c r="E34" s="112">
        <v>0</v>
      </c>
      <c r="F34" s="11">
        <v>0</v>
      </c>
      <c r="G34" s="131">
        <f t="shared" si="2"/>
        <v>0</v>
      </c>
      <c r="H34" s="110">
        <v>2</v>
      </c>
      <c r="I34" s="11">
        <v>3</v>
      </c>
      <c r="J34" s="196">
        <f t="shared" si="3"/>
        <v>1.203224642040669E-2</v>
      </c>
      <c r="K34" s="135" t="str">
        <f t="shared" si="13"/>
        <v xml:space="preserve"> </v>
      </c>
      <c r="L34" s="136" t="str">
        <f t="shared" si="14"/>
        <v xml:space="preserve"> </v>
      </c>
      <c r="M34" s="135">
        <f t="shared" si="16"/>
        <v>150</v>
      </c>
      <c r="N34" s="136">
        <f t="shared" si="15"/>
        <v>433.33333333333331</v>
      </c>
      <c r="O34" s="137" t="str">
        <f t="shared" si="9"/>
        <v xml:space="preserve"> </v>
      </c>
      <c r="P34" s="136" t="str">
        <f t="shared" si="10"/>
        <v xml:space="preserve"> 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76</v>
      </c>
      <c r="B35" s="110">
        <v>2</v>
      </c>
      <c r="C35" s="11">
        <v>14</v>
      </c>
      <c r="D35" s="171">
        <f t="shared" si="1"/>
        <v>6.5687608501853331E-2</v>
      </c>
      <c r="E35" s="112">
        <v>0</v>
      </c>
      <c r="F35" s="11">
        <v>0</v>
      </c>
      <c r="G35" s="131">
        <f t="shared" si="2"/>
        <v>0</v>
      </c>
      <c r="H35" s="110">
        <v>9</v>
      </c>
      <c r="I35" s="11">
        <v>31</v>
      </c>
      <c r="J35" s="196">
        <f t="shared" si="3"/>
        <v>0.12433321301086914</v>
      </c>
      <c r="K35" s="135" t="str">
        <f t="shared" si="13"/>
        <v xml:space="preserve"> </v>
      </c>
      <c r="L35" s="136" t="str">
        <f t="shared" si="14"/>
        <v xml:space="preserve"> </v>
      </c>
      <c r="M35" s="135">
        <f t="shared" si="16"/>
        <v>44.444444444444443</v>
      </c>
      <c r="N35" s="136">
        <f t="shared" si="15"/>
        <v>38.70967741935484</v>
      </c>
      <c r="O35" s="137" t="str">
        <f t="shared" si="9"/>
        <v xml:space="preserve"> </v>
      </c>
      <c r="P35" s="136" t="str">
        <f t="shared" si="10"/>
        <v xml:space="preserve"> 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96</v>
      </c>
      <c r="B36" s="110">
        <v>3</v>
      </c>
      <c r="C36" s="11">
        <v>13</v>
      </c>
      <c r="D36" s="171">
        <f t="shared" si="1"/>
        <v>6.0995636466006663E-2</v>
      </c>
      <c r="E36" s="112">
        <v>0</v>
      </c>
      <c r="F36" s="11">
        <v>0</v>
      </c>
      <c r="G36" s="131">
        <f t="shared" si="2"/>
        <v>0</v>
      </c>
      <c r="H36" s="110">
        <v>0</v>
      </c>
      <c r="I36" s="11">
        <v>3</v>
      </c>
      <c r="J36" s="196">
        <f t="shared" si="3"/>
        <v>1.203224642040669E-2</v>
      </c>
      <c r="K36" s="135" t="str">
        <f t="shared" si="13"/>
        <v xml:space="preserve"> </v>
      </c>
      <c r="L36" s="136" t="str">
        <f t="shared" si="14"/>
        <v xml:space="preserve"> </v>
      </c>
      <c r="M36" s="135" t="str">
        <f t="shared" si="16"/>
        <v xml:space="preserve"> </v>
      </c>
      <c r="N36" s="136">
        <f t="shared" si="15"/>
        <v>400</v>
      </c>
      <c r="O36" s="137" t="str">
        <f t="shared" si="9"/>
        <v xml:space="preserve"> </v>
      </c>
      <c r="P36" s="136" t="str">
        <f t="shared" si="10"/>
        <v xml:space="preserve"> 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43</v>
      </c>
      <c r="B37" s="110">
        <v>4</v>
      </c>
      <c r="C37" s="11">
        <v>12</v>
      </c>
      <c r="D37" s="171">
        <f t="shared" si="1"/>
        <v>5.6303664430159994E-2</v>
      </c>
      <c r="E37" s="112">
        <v>0</v>
      </c>
      <c r="F37" s="11">
        <v>0</v>
      </c>
      <c r="G37" s="131">
        <f t="shared" si="2"/>
        <v>0</v>
      </c>
      <c r="H37" s="110">
        <v>13</v>
      </c>
      <c r="I37" s="11">
        <v>57</v>
      </c>
      <c r="J37" s="196">
        <f t="shared" si="3"/>
        <v>0.22861268198772711</v>
      </c>
      <c r="K37" s="135" t="str">
        <f t="shared" si="13"/>
        <v xml:space="preserve"> </v>
      </c>
      <c r="L37" s="136" t="str">
        <f t="shared" si="14"/>
        <v xml:space="preserve"> </v>
      </c>
      <c r="M37" s="135">
        <f t="shared" si="16"/>
        <v>7.6923076923076925</v>
      </c>
      <c r="N37" s="136">
        <f t="shared" si="15"/>
        <v>15.789473684210526</v>
      </c>
      <c r="O37" s="137" t="str">
        <f t="shared" si="9"/>
        <v xml:space="preserve"> </v>
      </c>
      <c r="P37" s="136" t="str">
        <f t="shared" si="10"/>
        <v xml:space="preserve"> 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55</v>
      </c>
      <c r="B38" s="110">
        <v>9</v>
      </c>
      <c r="C38" s="11">
        <v>12</v>
      </c>
      <c r="D38" s="171">
        <f t="shared" ref="D38:D69" si="17">IF($C$83&lt;&gt;0,C38/$C$83*100,0)</f>
        <v>5.6303664430159994E-2</v>
      </c>
      <c r="E38" s="112">
        <v>3</v>
      </c>
      <c r="F38" s="11">
        <v>11</v>
      </c>
      <c r="G38" s="131">
        <f t="shared" ref="G38:G69" si="18">IF($F$83&lt;&gt;0,F38/$F$83*100,0)</f>
        <v>0.14104372355430184</v>
      </c>
      <c r="H38" s="110">
        <v>3</v>
      </c>
      <c r="I38" s="11">
        <v>4</v>
      </c>
      <c r="J38" s="196">
        <f t="shared" ref="J38:J69" si="19">IF($I$83&lt;&gt;0,I38/$I$83*100,0)</f>
        <v>1.6042995227208919E-2</v>
      </c>
      <c r="K38" s="135">
        <f t="shared" si="13"/>
        <v>66.666666666666657</v>
      </c>
      <c r="L38" s="136">
        <f t="shared" si="14"/>
        <v>72.727272727272734</v>
      </c>
      <c r="M38" s="135">
        <f t="shared" si="16"/>
        <v>66.666666666666657</v>
      </c>
      <c r="N38" s="136">
        <f t="shared" si="15"/>
        <v>200</v>
      </c>
      <c r="O38" s="238">
        <f t="shared" si="9"/>
        <v>100</v>
      </c>
      <c r="P38" s="136">
        <f t="shared" si="10"/>
        <v>275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29</v>
      </c>
      <c r="B39" s="110">
        <v>1</v>
      </c>
      <c r="C39" s="11">
        <v>9</v>
      </c>
      <c r="D39" s="171">
        <f t="shared" si="17"/>
        <v>4.2227748322619996E-2</v>
      </c>
      <c r="E39" s="112">
        <v>3</v>
      </c>
      <c r="F39" s="11">
        <v>45</v>
      </c>
      <c r="G39" s="131">
        <f t="shared" si="18"/>
        <v>0.57699705090396203</v>
      </c>
      <c r="H39" s="110">
        <v>15</v>
      </c>
      <c r="I39" s="11">
        <v>66</v>
      </c>
      <c r="J39" s="196">
        <f t="shared" si="19"/>
        <v>0.2647094212489472</v>
      </c>
      <c r="K39" s="135">
        <f>IF(OR(B17&lt;&gt;0)*(E39&lt;&gt;0),B17/E39*100," ")</f>
        <v>2766.666666666667</v>
      </c>
      <c r="L39" s="136">
        <f>IF(OR(C17&lt;&gt;0)*(F39&lt;&gt;0),C17/F39*100," ")</f>
        <v>622.22222222222229</v>
      </c>
      <c r="M39" s="135">
        <f>IF(OR(B17&lt;&gt;0)*(H39&lt;&gt;0),B17/H39*100," ")</f>
        <v>553.33333333333337</v>
      </c>
      <c r="N39" s="136">
        <f>IF(OR(C17&lt;&gt;0)*(I39&lt;&gt;0),C17/I39*100," ")</f>
        <v>424.24242424242425</v>
      </c>
      <c r="O39" s="137">
        <f t="shared" si="9"/>
        <v>20</v>
      </c>
      <c r="P39" s="136">
        <f t="shared" si="10"/>
        <v>68.181818181818173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40</v>
      </c>
      <c r="B40" s="110">
        <v>2</v>
      </c>
      <c r="C40" s="11">
        <v>8</v>
      </c>
      <c r="D40" s="171">
        <f t="shared" si="17"/>
        <v>3.7535776286773334E-2</v>
      </c>
      <c r="E40" s="112">
        <v>0</v>
      </c>
      <c r="F40" s="11">
        <v>0</v>
      </c>
      <c r="G40" s="131">
        <f t="shared" si="18"/>
        <v>0</v>
      </c>
      <c r="H40" s="110">
        <v>0</v>
      </c>
      <c r="I40" s="11">
        <v>0</v>
      </c>
      <c r="J40" s="196">
        <f t="shared" si="19"/>
        <v>0</v>
      </c>
      <c r="K40" s="135" t="str">
        <f t="shared" ref="K40:L45" si="20">IF(OR(B41&lt;&gt;0)*(E40&lt;&gt;0),B41/E40*100," ")</f>
        <v xml:space="preserve"> </v>
      </c>
      <c r="L40" s="136" t="str">
        <f t="shared" si="20"/>
        <v xml:space="preserve"> </v>
      </c>
      <c r="M40" s="135" t="str">
        <f t="shared" ref="M40:N45" si="21">IF(OR(B41&lt;&gt;0)*(H40&lt;&gt;0),B41/H40*100," ")</f>
        <v xml:space="preserve"> </v>
      </c>
      <c r="N40" s="136" t="str">
        <f t="shared" si="21"/>
        <v xml:space="preserve"> </v>
      </c>
      <c r="O40" s="137" t="str">
        <f t="shared" si="9"/>
        <v xml:space="preserve"> </v>
      </c>
      <c r="P40" s="136" t="str">
        <f t="shared" si="10"/>
        <v xml:space="preserve"> 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44</v>
      </c>
      <c r="B41" s="110">
        <v>1</v>
      </c>
      <c r="C41" s="11">
        <v>8</v>
      </c>
      <c r="D41" s="171">
        <f t="shared" si="17"/>
        <v>3.7535776286773334E-2</v>
      </c>
      <c r="E41" s="112">
        <v>0</v>
      </c>
      <c r="F41" s="11">
        <v>0</v>
      </c>
      <c r="G41" s="131">
        <f t="shared" si="18"/>
        <v>0</v>
      </c>
      <c r="H41" s="110">
        <v>0</v>
      </c>
      <c r="I41" s="11">
        <v>0</v>
      </c>
      <c r="J41" s="196">
        <f t="shared" si="19"/>
        <v>0</v>
      </c>
      <c r="K41" s="135" t="str">
        <f t="shared" si="20"/>
        <v xml:space="preserve"> </v>
      </c>
      <c r="L41" s="136" t="str">
        <f t="shared" si="20"/>
        <v xml:space="preserve"> </v>
      </c>
      <c r="M41" s="135" t="str">
        <f t="shared" si="21"/>
        <v xml:space="preserve"> </v>
      </c>
      <c r="N41" s="136" t="str">
        <f t="shared" si="21"/>
        <v xml:space="preserve"> </v>
      </c>
      <c r="O41" s="137" t="str">
        <f t="shared" si="9"/>
        <v xml:space="preserve"> </v>
      </c>
      <c r="P41" s="136" t="str">
        <f t="shared" si="10"/>
        <v xml:space="preserve"> 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98</v>
      </c>
      <c r="B42" s="110">
        <v>2</v>
      </c>
      <c r="C42" s="11">
        <v>8</v>
      </c>
      <c r="D42" s="171">
        <f t="shared" si="17"/>
        <v>3.7535776286773334E-2</v>
      </c>
      <c r="E42" s="112">
        <v>0</v>
      </c>
      <c r="F42" s="11">
        <v>0</v>
      </c>
      <c r="G42" s="131">
        <f t="shared" si="18"/>
        <v>0</v>
      </c>
      <c r="H42" s="110">
        <v>2</v>
      </c>
      <c r="I42" s="11">
        <v>2</v>
      </c>
      <c r="J42" s="196">
        <f t="shared" si="19"/>
        <v>8.0214976136044596E-3</v>
      </c>
      <c r="K42" s="135" t="str">
        <f t="shared" si="20"/>
        <v xml:space="preserve"> </v>
      </c>
      <c r="L42" s="136" t="str">
        <f t="shared" si="20"/>
        <v xml:space="preserve"> </v>
      </c>
      <c r="M42" s="135">
        <f t="shared" si="21"/>
        <v>150</v>
      </c>
      <c r="N42" s="136">
        <f t="shared" si="21"/>
        <v>400</v>
      </c>
      <c r="O42" s="137" t="str">
        <f t="shared" si="9"/>
        <v xml:space="preserve"> </v>
      </c>
      <c r="P42" s="136" t="str">
        <f t="shared" si="10"/>
        <v xml:space="preserve"> 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39</v>
      </c>
      <c r="B43" s="110">
        <v>3</v>
      </c>
      <c r="C43" s="11">
        <v>8</v>
      </c>
      <c r="D43" s="171">
        <f t="shared" si="17"/>
        <v>3.7535776286773334E-2</v>
      </c>
      <c r="E43" s="112">
        <v>1</v>
      </c>
      <c r="F43" s="11">
        <v>5</v>
      </c>
      <c r="G43" s="131">
        <f t="shared" si="18"/>
        <v>6.4110783433773563E-2</v>
      </c>
      <c r="H43" s="110">
        <v>1</v>
      </c>
      <c r="I43" s="11">
        <v>3</v>
      </c>
      <c r="J43" s="196">
        <f t="shared" si="19"/>
        <v>1.203224642040669E-2</v>
      </c>
      <c r="K43" s="135">
        <f t="shared" si="20"/>
        <v>200</v>
      </c>
      <c r="L43" s="136">
        <f t="shared" si="20"/>
        <v>140</v>
      </c>
      <c r="M43" s="135">
        <f t="shared" si="21"/>
        <v>200</v>
      </c>
      <c r="N43" s="136">
        <f t="shared" si="21"/>
        <v>233.33333333333334</v>
      </c>
      <c r="O43" s="137">
        <f t="shared" si="9"/>
        <v>100</v>
      </c>
      <c r="P43" s="136">
        <f t="shared" si="10"/>
        <v>166.66666666666669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0" t="s">
        <v>63</v>
      </c>
      <c r="B44" s="110">
        <v>2</v>
      </c>
      <c r="C44" s="11">
        <v>7</v>
      </c>
      <c r="D44" s="171">
        <f t="shared" si="17"/>
        <v>3.2843804250926666E-2</v>
      </c>
      <c r="E44" s="112">
        <v>0</v>
      </c>
      <c r="F44" s="11">
        <v>0</v>
      </c>
      <c r="G44" s="131">
        <f t="shared" si="18"/>
        <v>0</v>
      </c>
      <c r="H44" s="110">
        <v>0</v>
      </c>
      <c r="I44" s="11">
        <v>0</v>
      </c>
      <c r="J44" s="196">
        <f t="shared" si="19"/>
        <v>0</v>
      </c>
      <c r="K44" s="135" t="str">
        <f t="shared" si="20"/>
        <v xml:space="preserve"> </v>
      </c>
      <c r="L44" s="136" t="str">
        <f t="shared" si="20"/>
        <v xml:space="preserve"> </v>
      </c>
      <c r="M44" s="135" t="str">
        <f t="shared" si="21"/>
        <v xml:space="preserve"> </v>
      </c>
      <c r="N44" s="136" t="str">
        <f t="shared" si="21"/>
        <v xml:space="preserve"> </v>
      </c>
      <c r="O44" s="137" t="str">
        <f t="shared" si="9"/>
        <v xml:space="preserve"> </v>
      </c>
      <c r="P44" s="136" t="str">
        <f t="shared" si="10"/>
        <v xml:space="preserve"> 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72</v>
      </c>
      <c r="B45" s="110">
        <v>2</v>
      </c>
      <c r="C45" s="11">
        <v>6</v>
      </c>
      <c r="D45" s="171">
        <f t="shared" si="17"/>
        <v>2.8151832215079997E-2</v>
      </c>
      <c r="E45" s="112">
        <v>0</v>
      </c>
      <c r="F45" s="11">
        <v>0</v>
      </c>
      <c r="G45" s="131">
        <f t="shared" si="18"/>
        <v>0</v>
      </c>
      <c r="H45" s="110">
        <v>42</v>
      </c>
      <c r="I45" s="11">
        <v>42</v>
      </c>
      <c r="J45" s="196">
        <f t="shared" si="19"/>
        <v>0.16845144988569366</v>
      </c>
      <c r="K45" s="135" t="str">
        <f t="shared" si="20"/>
        <v xml:space="preserve"> </v>
      </c>
      <c r="L45" s="136" t="str">
        <f t="shared" si="20"/>
        <v xml:space="preserve"> </v>
      </c>
      <c r="M45" s="135">
        <f t="shared" si="21"/>
        <v>14.285714285714285</v>
      </c>
      <c r="N45" s="136">
        <f t="shared" si="21"/>
        <v>14.285714285714285</v>
      </c>
      <c r="O45" s="137" t="str">
        <f t="shared" si="9"/>
        <v xml:space="preserve"> </v>
      </c>
      <c r="P45" s="136" t="str">
        <f t="shared" si="10"/>
        <v xml:space="preserve"> 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45</v>
      </c>
      <c r="B46" s="110">
        <v>6</v>
      </c>
      <c r="C46" s="11">
        <v>6</v>
      </c>
      <c r="D46" s="171">
        <f t="shared" si="17"/>
        <v>2.8151832215079997E-2</v>
      </c>
      <c r="E46" s="112">
        <v>4</v>
      </c>
      <c r="F46" s="11">
        <v>8</v>
      </c>
      <c r="G46" s="131">
        <f t="shared" si="18"/>
        <v>0.10257725349403771</v>
      </c>
      <c r="H46" s="110">
        <v>2</v>
      </c>
      <c r="I46" s="11">
        <v>12</v>
      </c>
      <c r="J46" s="196">
        <f t="shared" si="19"/>
        <v>4.8128985681626761E-2</v>
      </c>
      <c r="K46" s="135">
        <f>IF(OR(B18&lt;&gt;0)*(E46&lt;&gt;0),B18/E46*100," ")</f>
        <v>1825</v>
      </c>
      <c r="L46" s="136">
        <f>IF(OR(C46&lt;&gt;0)*(F46&lt;&gt;0),C46/F46*100," ")</f>
        <v>75</v>
      </c>
      <c r="M46" s="135">
        <f>IF(OR(B18&lt;&gt;0)*(H46&lt;&gt;0),B18/H46*100," ")</f>
        <v>3650</v>
      </c>
      <c r="N46" s="136">
        <f>IF(OR(C18&lt;&gt;0)*(I46&lt;&gt;0),C18/I46*100," ")</f>
        <v>2283.333333333333</v>
      </c>
      <c r="O46" s="137">
        <f t="shared" si="9"/>
        <v>200</v>
      </c>
      <c r="P46" s="136">
        <f t="shared" si="10"/>
        <v>66.666666666666657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94</v>
      </c>
      <c r="B47" s="110">
        <v>1</v>
      </c>
      <c r="C47" s="11">
        <v>6</v>
      </c>
      <c r="D47" s="171">
        <f t="shared" si="17"/>
        <v>2.8151832215079997E-2</v>
      </c>
      <c r="E47" s="112">
        <v>0</v>
      </c>
      <c r="F47" s="11">
        <v>0</v>
      </c>
      <c r="G47" s="131">
        <f t="shared" si="18"/>
        <v>0</v>
      </c>
      <c r="H47" s="110">
        <v>0</v>
      </c>
      <c r="I47" s="11">
        <v>0</v>
      </c>
      <c r="J47" s="196">
        <f t="shared" si="19"/>
        <v>0</v>
      </c>
      <c r="K47" s="135" t="str">
        <f t="shared" si="5"/>
        <v xml:space="preserve"> </v>
      </c>
      <c r="L47" s="136" t="str">
        <f t="shared" si="6"/>
        <v xml:space="preserve"> </v>
      </c>
      <c r="M47" s="135" t="str">
        <f t="shared" si="7"/>
        <v xml:space="preserve"> </v>
      </c>
      <c r="N47" s="136" t="str">
        <f t="shared" si="8"/>
        <v xml:space="preserve"> </v>
      </c>
      <c r="O47" s="137" t="str">
        <f t="shared" si="9"/>
        <v xml:space="preserve"> </v>
      </c>
      <c r="P47" s="136" t="str">
        <f t="shared" si="10"/>
        <v xml:space="preserve"> 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50</v>
      </c>
      <c r="B48" s="110">
        <v>0</v>
      </c>
      <c r="C48" s="11">
        <v>6</v>
      </c>
      <c r="D48" s="171">
        <f t="shared" si="17"/>
        <v>2.8151832215079997E-2</v>
      </c>
      <c r="E48" s="112">
        <v>0</v>
      </c>
      <c r="F48" s="11">
        <v>0</v>
      </c>
      <c r="G48" s="131">
        <f t="shared" si="18"/>
        <v>0</v>
      </c>
      <c r="H48" s="110">
        <v>2</v>
      </c>
      <c r="I48" s="11">
        <v>2</v>
      </c>
      <c r="J48" s="196">
        <f t="shared" si="19"/>
        <v>8.0214976136044596E-3</v>
      </c>
      <c r="K48" s="135" t="str">
        <f t="shared" si="5"/>
        <v xml:space="preserve"> </v>
      </c>
      <c r="L48" s="136" t="str">
        <f t="shared" si="6"/>
        <v xml:space="preserve"> </v>
      </c>
      <c r="M48" s="242"/>
      <c r="N48" s="143"/>
      <c r="O48" s="137" t="str">
        <f t="shared" si="9"/>
        <v xml:space="preserve"> </v>
      </c>
      <c r="P48" s="136" t="str">
        <f t="shared" si="10"/>
        <v xml:space="preserve"> 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93</v>
      </c>
      <c r="B49" s="110">
        <v>1</v>
      </c>
      <c r="C49" s="11">
        <v>6</v>
      </c>
      <c r="D49" s="171">
        <f t="shared" si="17"/>
        <v>2.8151832215079997E-2</v>
      </c>
      <c r="E49" s="112">
        <v>0</v>
      </c>
      <c r="F49" s="11">
        <v>0</v>
      </c>
      <c r="G49" s="131">
        <f t="shared" si="18"/>
        <v>0</v>
      </c>
      <c r="H49" s="110">
        <v>2</v>
      </c>
      <c r="I49" s="11">
        <v>4</v>
      </c>
      <c r="J49" s="196">
        <f t="shared" si="19"/>
        <v>1.6042995227208919E-2</v>
      </c>
      <c r="K49" s="135" t="str">
        <f t="shared" si="5"/>
        <v xml:space="preserve"> </v>
      </c>
      <c r="L49" s="136" t="str">
        <f t="shared" si="6"/>
        <v xml:space="preserve"> </v>
      </c>
      <c r="M49" s="135" t="str">
        <f t="shared" ref="M49:M57" si="22">IF(OR(B48&lt;&gt;0)*(H48&lt;&gt;0),B48/H48*100," ")</f>
        <v xml:space="preserve"> </v>
      </c>
      <c r="N49" s="136">
        <f t="shared" ref="N49:N57" si="23">IF(OR(C48&lt;&gt;0)*(I48&lt;&gt;0),C48/I48*100," ")</f>
        <v>300</v>
      </c>
      <c r="O49" s="137" t="str">
        <f t="shared" si="9"/>
        <v xml:space="preserve"> </v>
      </c>
      <c r="P49" s="237" t="str">
        <f t="shared" si="10"/>
        <v xml:space="preserve"> 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48</v>
      </c>
      <c r="B50" s="110">
        <v>1</v>
      </c>
      <c r="C50" s="11">
        <v>5</v>
      </c>
      <c r="D50" s="171">
        <f t="shared" si="17"/>
        <v>2.3459860179233332E-2</v>
      </c>
      <c r="E50" s="112">
        <v>0</v>
      </c>
      <c r="F50" s="11">
        <v>0</v>
      </c>
      <c r="G50" s="131">
        <f t="shared" si="18"/>
        <v>0</v>
      </c>
      <c r="H50" s="110">
        <v>0</v>
      </c>
      <c r="I50" s="11">
        <v>0</v>
      </c>
      <c r="J50" s="196">
        <f t="shared" si="19"/>
        <v>0</v>
      </c>
      <c r="K50" s="135" t="str">
        <f t="shared" si="5"/>
        <v xml:space="preserve"> </v>
      </c>
      <c r="L50" s="136" t="str">
        <f t="shared" si="6"/>
        <v xml:space="preserve"> </v>
      </c>
      <c r="M50" s="135">
        <f t="shared" si="22"/>
        <v>50</v>
      </c>
      <c r="N50" s="136">
        <f t="shared" si="23"/>
        <v>150</v>
      </c>
      <c r="O50" s="137" t="str">
        <f t="shared" si="9"/>
        <v xml:space="preserve"> </v>
      </c>
      <c r="P50" s="237" t="str">
        <f t="shared" si="10"/>
        <v xml:space="preserve"> 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75</v>
      </c>
      <c r="B51" s="110">
        <v>3</v>
      </c>
      <c r="C51" s="11">
        <v>3</v>
      </c>
      <c r="D51" s="171">
        <f t="shared" si="17"/>
        <v>1.4075916107539999E-2</v>
      </c>
      <c r="E51" s="112">
        <v>0</v>
      </c>
      <c r="F51" s="11">
        <v>0</v>
      </c>
      <c r="G51" s="131">
        <f t="shared" si="18"/>
        <v>0</v>
      </c>
      <c r="H51" s="110">
        <v>0</v>
      </c>
      <c r="I51" s="11">
        <v>0</v>
      </c>
      <c r="J51" s="196">
        <f t="shared" si="19"/>
        <v>0</v>
      </c>
      <c r="K51" s="135" t="str">
        <f t="shared" si="5"/>
        <v xml:space="preserve"> </v>
      </c>
      <c r="L51" s="136" t="str">
        <f t="shared" si="6"/>
        <v xml:space="preserve"> </v>
      </c>
      <c r="M51" s="135" t="str">
        <f t="shared" si="22"/>
        <v xml:space="preserve"> </v>
      </c>
      <c r="N51" s="136" t="str">
        <f t="shared" si="23"/>
        <v xml:space="preserve"> </v>
      </c>
      <c r="O51" s="137" t="str">
        <f t="shared" si="9"/>
        <v xml:space="preserve"> </v>
      </c>
      <c r="P51" s="237" t="str">
        <f t="shared" si="10"/>
        <v xml:space="preserve"> 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62</v>
      </c>
      <c r="B52" s="110">
        <v>1</v>
      </c>
      <c r="C52" s="11">
        <v>3</v>
      </c>
      <c r="D52" s="171">
        <f t="shared" si="17"/>
        <v>1.4075916107539999E-2</v>
      </c>
      <c r="E52" s="112">
        <v>4</v>
      </c>
      <c r="F52" s="11">
        <v>16</v>
      </c>
      <c r="G52" s="131">
        <f t="shared" si="18"/>
        <v>0.20515450698807541</v>
      </c>
      <c r="H52" s="110">
        <v>9</v>
      </c>
      <c r="I52" s="11">
        <v>29</v>
      </c>
      <c r="J52" s="196">
        <f t="shared" si="19"/>
        <v>0.11631171539726466</v>
      </c>
      <c r="K52" s="135">
        <f t="shared" si="5"/>
        <v>25</v>
      </c>
      <c r="L52" s="136">
        <f t="shared" si="6"/>
        <v>18.75</v>
      </c>
      <c r="M52" s="135" t="str">
        <f t="shared" si="22"/>
        <v xml:space="preserve"> </v>
      </c>
      <c r="N52" s="136" t="str">
        <f t="shared" si="23"/>
        <v xml:space="preserve"> </v>
      </c>
      <c r="O52" s="137">
        <f t="shared" si="9"/>
        <v>44.444444444444443</v>
      </c>
      <c r="P52" s="237">
        <f t="shared" si="10"/>
        <v>55.172413793103445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33</v>
      </c>
      <c r="B53" s="110">
        <v>1</v>
      </c>
      <c r="C53" s="11">
        <v>2</v>
      </c>
      <c r="D53" s="171">
        <f t="shared" si="17"/>
        <v>9.3839440716933335E-3</v>
      </c>
      <c r="E53" s="112">
        <v>3</v>
      </c>
      <c r="F53" s="11">
        <v>3</v>
      </c>
      <c r="G53" s="131">
        <f t="shared" si="18"/>
        <v>3.8466470060264137E-2</v>
      </c>
      <c r="H53" s="110">
        <v>0</v>
      </c>
      <c r="I53" s="11">
        <v>0</v>
      </c>
      <c r="J53" s="196">
        <f t="shared" si="19"/>
        <v>0</v>
      </c>
      <c r="K53" s="135">
        <f t="shared" si="5"/>
        <v>33.333333333333329</v>
      </c>
      <c r="L53" s="136">
        <f t="shared" si="6"/>
        <v>66.666666666666657</v>
      </c>
      <c r="M53" s="135">
        <f t="shared" si="22"/>
        <v>11.111111111111111</v>
      </c>
      <c r="N53" s="136">
        <f t="shared" si="23"/>
        <v>10.344827586206897</v>
      </c>
      <c r="O53" s="137" t="str">
        <f t="shared" si="9"/>
        <v xml:space="preserve"> </v>
      </c>
      <c r="P53" s="237" t="str">
        <f t="shared" si="10"/>
        <v xml:space="preserve"> 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71</v>
      </c>
      <c r="B54" s="110">
        <v>1</v>
      </c>
      <c r="C54" s="11">
        <v>2</v>
      </c>
      <c r="D54" s="171">
        <f t="shared" si="17"/>
        <v>9.3839440716933335E-3</v>
      </c>
      <c r="E54" s="112">
        <v>1</v>
      </c>
      <c r="F54" s="11">
        <v>4</v>
      </c>
      <c r="G54" s="131">
        <f t="shared" si="18"/>
        <v>5.1288626747018853E-2</v>
      </c>
      <c r="H54" s="110">
        <v>0</v>
      </c>
      <c r="I54" s="11">
        <v>0</v>
      </c>
      <c r="J54" s="196">
        <f t="shared" si="19"/>
        <v>0</v>
      </c>
      <c r="K54" s="135">
        <f t="shared" si="5"/>
        <v>100</v>
      </c>
      <c r="L54" s="136">
        <f t="shared" si="6"/>
        <v>50</v>
      </c>
      <c r="M54" s="135" t="str">
        <f t="shared" si="22"/>
        <v xml:space="preserve"> </v>
      </c>
      <c r="N54" s="136" t="str">
        <f t="shared" si="23"/>
        <v xml:space="preserve"> </v>
      </c>
      <c r="O54" s="238" t="str">
        <f t="shared" si="9"/>
        <v xml:space="preserve"> </v>
      </c>
      <c r="P54" s="237" t="str">
        <f t="shared" si="10"/>
        <v xml:space="preserve"> 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99</v>
      </c>
      <c r="B55" s="110">
        <v>2</v>
      </c>
      <c r="C55" s="11">
        <v>2</v>
      </c>
      <c r="D55" s="171">
        <f t="shared" si="17"/>
        <v>9.3839440716933335E-3</v>
      </c>
      <c r="E55" s="112">
        <v>0</v>
      </c>
      <c r="F55" s="11">
        <v>0</v>
      </c>
      <c r="G55" s="131">
        <f t="shared" si="18"/>
        <v>0</v>
      </c>
      <c r="H55" s="110">
        <v>0</v>
      </c>
      <c r="I55" s="11">
        <v>0</v>
      </c>
      <c r="J55" s="196">
        <f t="shared" si="19"/>
        <v>0</v>
      </c>
      <c r="K55" s="135" t="str">
        <f t="shared" si="5"/>
        <v xml:space="preserve"> </v>
      </c>
      <c r="L55" s="136" t="str">
        <f t="shared" si="6"/>
        <v xml:space="preserve"> </v>
      </c>
      <c r="M55" s="135" t="str">
        <f t="shared" si="22"/>
        <v xml:space="preserve"> </v>
      </c>
      <c r="N55" s="136" t="str">
        <f t="shared" si="23"/>
        <v xml:space="preserve"> </v>
      </c>
      <c r="O55" s="137" t="str">
        <f t="shared" si="9"/>
        <v xml:space="preserve"> </v>
      </c>
      <c r="P55" s="237" t="str">
        <f t="shared" si="10"/>
        <v xml:space="preserve"> 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41</v>
      </c>
      <c r="B56" s="110">
        <v>2</v>
      </c>
      <c r="C56" s="11">
        <v>2</v>
      </c>
      <c r="D56" s="171">
        <f t="shared" si="17"/>
        <v>9.3839440716933335E-3</v>
      </c>
      <c r="E56" s="112">
        <v>0</v>
      </c>
      <c r="F56" s="11">
        <v>0</v>
      </c>
      <c r="G56" s="131">
        <f t="shared" si="18"/>
        <v>0</v>
      </c>
      <c r="H56" s="110">
        <v>0</v>
      </c>
      <c r="I56" s="11">
        <v>0</v>
      </c>
      <c r="J56" s="196">
        <f t="shared" si="19"/>
        <v>0</v>
      </c>
      <c r="K56" s="135" t="str">
        <f t="shared" si="5"/>
        <v xml:space="preserve"> </v>
      </c>
      <c r="L56" s="136" t="str">
        <f t="shared" si="6"/>
        <v xml:space="preserve"> </v>
      </c>
      <c r="M56" s="135" t="str">
        <f t="shared" si="22"/>
        <v xml:space="preserve"> </v>
      </c>
      <c r="N56" s="136" t="str">
        <f t="shared" si="23"/>
        <v xml:space="preserve"> </v>
      </c>
      <c r="O56" s="137" t="str">
        <f t="shared" si="9"/>
        <v xml:space="preserve"> </v>
      </c>
      <c r="P56" s="237" t="str">
        <f t="shared" si="10"/>
        <v xml:space="preserve"> 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61</v>
      </c>
      <c r="B57" s="110">
        <v>1</v>
      </c>
      <c r="C57" s="11">
        <v>1</v>
      </c>
      <c r="D57" s="171">
        <f t="shared" si="17"/>
        <v>4.6919720358466668E-3</v>
      </c>
      <c r="E57" s="112">
        <v>0</v>
      </c>
      <c r="F57" s="11">
        <v>0</v>
      </c>
      <c r="G57" s="131">
        <f t="shared" si="18"/>
        <v>0</v>
      </c>
      <c r="H57" s="110">
        <v>1</v>
      </c>
      <c r="I57" s="11">
        <v>2</v>
      </c>
      <c r="J57" s="196">
        <f t="shared" si="19"/>
        <v>8.0214976136044596E-3</v>
      </c>
      <c r="K57" s="135" t="str">
        <f t="shared" si="5"/>
        <v xml:space="preserve"> </v>
      </c>
      <c r="L57" s="136" t="str">
        <f t="shared" si="6"/>
        <v xml:space="preserve"> </v>
      </c>
      <c r="M57" s="135" t="str">
        <f t="shared" si="22"/>
        <v xml:space="preserve"> </v>
      </c>
      <c r="N57" s="136" t="str">
        <f t="shared" si="23"/>
        <v xml:space="preserve"> </v>
      </c>
      <c r="O57" s="137" t="str">
        <f t="shared" si="9"/>
        <v xml:space="preserve"> </v>
      </c>
      <c r="P57" s="237" t="str">
        <f t="shared" si="10"/>
        <v xml:space="preserve"> 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32</v>
      </c>
      <c r="B58" s="110">
        <v>0</v>
      </c>
      <c r="C58" s="11">
        <v>0</v>
      </c>
      <c r="D58" s="171">
        <f t="shared" si="17"/>
        <v>0</v>
      </c>
      <c r="E58" s="112">
        <v>0</v>
      </c>
      <c r="F58" s="11">
        <v>0</v>
      </c>
      <c r="G58" s="131">
        <f t="shared" si="18"/>
        <v>0</v>
      </c>
      <c r="H58" s="110">
        <v>1</v>
      </c>
      <c r="I58" s="11">
        <v>6</v>
      </c>
      <c r="J58" s="196">
        <f t="shared" si="19"/>
        <v>2.4064492840813381E-2</v>
      </c>
      <c r="K58" s="135" t="str">
        <f t="shared" si="5"/>
        <v xml:space="preserve"> </v>
      </c>
      <c r="L58" s="136" t="str">
        <f t="shared" si="6"/>
        <v xml:space="preserve"> </v>
      </c>
      <c r="M58" s="135" t="str">
        <f t="shared" si="7"/>
        <v xml:space="preserve"> </v>
      </c>
      <c r="N58" s="136" t="str">
        <f t="shared" si="8"/>
        <v xml:space="preserve"> </v>
      </c>
      <c r="O58" s="137" t="str">
        <f t="shared" si="9"/>
        <v xml:space="preserve"> </v>
      </c>
      <c r="P58" s="136" t="str">
        <f t="shared" si="10"/>
        <v xml:space="preserve"> 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34</v>
      </c>
      <c r="B59" s="110">
        <v>0</v>
      </c>
      <c r="C59" s="11">
        <v>0</v>
      </c>
      <c r="D59" s="171">
        <f t="shared" si="17"/>
        <v>0</v>
      </c>
      <c r="E59" s="112">
        <v>0</v>
      </c>
      <c r="F59" s="11">
        <v>0</v>
      </c>
      <c r="G59" s="131">
        <f t="shared" si="18"/>
        <v>0</v>
      </c>
      <c r="H59" s="110">
        <v>0</v>
      </c>
      <c r="I59" s="11">
        <v>0</v>
      </c>
      <c r="J59" s="196">
        <f t="shared" si="19"/>
        <v>0</v>
      </c>
      <c r="K59" s="135" t="str">
        <f t="shared" si="5"/>
        <v xml:space="preserve"> </v>
      </c>
      <c r="L59" s="136" t="str">
        <f t="shared" si="6"/>
        <v xml:space="preserve"> </v>
      </c>
      <c r="M59" s="135" t="str">
        <f t="shared" si="7"/>
        <v xml:space="preserve"> </v>
      </c>
      <c r="N59" s="136" t="str">
        <f t="shared" si="8"/>
        <v xml:space="preserve"> </v>
      </c>
      <c r="O59" s="137" t="str">
        <f t="shared" si="9"/>
        <v xml:space="preserve"> </v>
      </c>
      <c r="P59" s="136" t="str">
        <f t="shared" si="10"/>
        <v xml:space="preserve"> 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35</v>
      </c>
      <c r="B60" s="110">
        <v>0</v>
      </c>
      <c r="C60" s="11">
        <v>0</v>
      </c>
      <c r="D60" s="171">
        <f t="shared" si="17"/>
        <v>0</v>
      </c>
      <c r="E60" s="112">
        <v>0</v>
      </c>
      <c r="F60" s="11">
        <v>0</v>
      </c>
      <c r="G60" s="131">
        <f t="shared" si="18"/>
        <v>0</v>
      </c>
      <c r="H60" s="110">
        <v>0</v>
      </c>
      <c r="I60" s="11">
        <v>0</v>
      </c>
      <c r="J60" s="196">
        <f t="shared" si="19"/>
        <v>0</v>
      </c>
      <c r="K60" s="135" t="str">
        <f t="shared" si="5"/>
        <v xml:space="preserve"> </v>
      </c>
      <c r="L60" s="136" t="str">
        <f t="shared" si="6"/>
        <v xml:space="preserve"> </v>
      </c>
      <c r="M60" s="135" t="str">
        <f t="shared" si="7"/>
        <v xml:space="preserve"> </v>
      </c>
      <c r="N60" s="136" t="str">
        <f t="shared" si="8"/>
        <v xml:space="preserve"> </v>
      </c>
      <c r="O60" s="238" t="str">
        <f t="shared" si="9"/>
        <v xml:space="preserve"> </v>
      </c>
      <c r="P60" s="136" t="str">
        <f t="shared" si="10"/>
        <v xml:space="preserve"> 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23</v>
      </c>
      <c r="B61" s="110">
        <v>0</v>
      </c>
      <c r="C61" s="11">
        <v>0</v>
      </c>
      <c r="D61" s="171">
        <f t="shared" si="17"/>
        <v>0</v>
      </c>
      <c r="E61" s="112">
        <v>0</v>
      </c>
      <c r="F61" s="11">
        <v>0</v>
      </c>
      <c r="G61" s="131">
        <f t="shared" si="18"/>
        <v>0</v>
      </c>
      <c r="H61" s="110">
        <v>4</v>
      </c>
      <c r="I61" s="11">
        <v>4</v>
      </c>
      <c r="J61" s="196">
        <f t="shared" si="19"/>
        <v>1.6042995227208919E-2</v>
      </c>
      <c r="K61" s="135" t="str">
        <f t="shared" si="5"/>
        <v xml:space="preserve"> </v>
      </c>
      <c r="L61" s="136" t="str">
        <f t="shared" si="6"/>
        <v xml:space="preserve"> </v>
      </c>
      <c r="M61" s="135" t="str">
        <f t="shared" si="7"/>
        <v xml:space="preserve"> </v>
      </c>
      <c r="N61" s="136" t="str">
        <f t="shared" si="8"/>
        <v xml:space="preserve"> </v>
      </c>
      <c r="O61" s="238" t="str">
        <f t="shared" si="9"/>
        <v xml:space="preserve"> </v>
      </c>
      <c r="P61" s="136" t="str">
        <f t="shared" si="10"/>
        <v xml:space="preserve"> 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87</v>
      </c>
      <c r="B62" s="110">
        <v>0</v>
      </c>
      <c r="C62" s="11">
        <v>0</v>
      </c>
      <c r="D62" s="171">
        <f t="shared" si="17"/>
        <v>0</v>
      </c>
      <c r="E62" s="112">
        <v>0</v>
      </c>
      <c r="F62" s="11">
        <v>0</v>
      </c>
      <c r="G62" s="131">
        <f t="shared" si="18"/>
        <v>0</v>
      </c>
      <c r="H62" s="110">
        <v>0</v>
      </c>
      <c r="I62" s="11">
        <v>0</v>
      </c>
      <c r="J62" s="196">
        <f t="shared" si="19"/>
        <v>0</v>
      </c>
      <c r="K62" s="135" t="str">
        <f t="shared" si="5"/>
        <v xml:space="preserve"> </v>
      </c>
      <c r="L62" s="136" t="str">
        <f t="shared" si="6"/>
        <v xml:space="preserve"> </v>
      </c>
      <c r="M62" s="135" t="str">
        <f t="shared" si="7"/>
        <v xml:space="preserve"> </v>
      </c>
      <c r="N62" s="136" t="str">
        <f t="shared" si="8"/>
        <v xml:space="preserve"> </v>
      </c>
      <c r="O62" s="238" t="str">
        <f t="shared" si="9"/>
        <v xml:space="preserve"> </v>
      </c>
      <c r="P62" s="136" t="str">
        <f t="shared" si="10"/>
        <v xml:space="preserve"> 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66</v>
      </c>
      <c r="B63" s="110">
        <v>0</v>
      </c>
      <c r="C63" s="11">
        <v>0</v>
      </c>
      <c r="D63" s="171">
        <f t="shared" si="17"/>
        <v>0</v>
      </c>
      <c r="E63" s="112">
        <v>0</v>
      </c>
      <c r="F63" s="11">
        <v>0</v>
      </c>
      <c r="G63" s="131">
        <f t="shared" si="18"/>
        <v>0</v>
      </c>
      <c r="H63" s="110">
        <v>0</v>
      </c>
      <c r="I63" s="11">
        <v>0</v>
      </c>
      <c r="J63" s="196">
        <f t="shared" si="19"/>
        <v>0</v>
      </c>
      <c r="K63" s="135" t="str">
        <f t="shared" si="5"/>
        <v xml:space="preserve"> </v>
      </c>
      <c r="L63" s="136" t="str">
        <f t="shared" si="6"/>
        <v xml:space="preserve"> </v>
      </c>
      <c r="M63" s="135" t="str">
        <f t="shared" si="7"/>
        <v xml:space="preserve"> </v>
      </c>
      <c r="N63" s="136" t="str">
        <f t="shared" si="8"/>
        <v xml:space="preserve"> </v>
      </c>
      <c r="O63" s="238" t="str">
        <f t="shared" si="9"/>
        <v xml:space="preserve"> </v>
      </c>
      <c r="P63" s="136" t="str">
        <f t="shared" si="10"/>
        <v xml:space="preserve"> 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67</v>
      </c>
      <c r="B64" s="110">
        <v>0</v>
      </c>
      <c r="C64" s="11">
        <v>0</v>
      </c>
      <c r="D64" s="171">
        <f t="shared" si="17"/>
        <v>0</v>
      </c>
      <c r="E64" s="112">
        <v>0</v>
      </c>
      <c r="F64" s="11">
        <v>0</v>
      </c>
      <c r="G64" s="131">
        <f t="shared" si="18"/>
        <v>0</v>
      </c>
      <c r="H64" s="110">
        <v>8</v>
      </c>
      <c r="I64" s="11">
        <v>12</v>
      </c>
      <c r="J64" s="196">
        <f t="shared" si="19"/>
        <v>4.8128985681626761E-2</v>
      </c>
      <c r="K64" s="135" t="str">
        <f t="shared" si="5"/>
        <v xml:space="preserve"> </v>
      </c>
      <c r="L64" s="136" t="str">
        <f t="shared" si="6"/>
        <v xml:space="preserve"> </v>
      </c>
      <c r="M64" s="135" t="str">
        <f t="shared" si="7"/>
        <v xml:space="preserve"> </v>
      </c>
      <c r="N64" s="136" t="str">
        <f t="shared" si="8"/>
        <v xml:space="preserve"> </v>
      </c>
      <c r="O64" s="137" t="str">
        <f t="shared" si="9"/>
        <v xml:space="preserve"> </v>
      </c>
      <c r="P64" s="136" t="str">
        <f t="shared" si="10"/>
        <v xml:space="preserve"> 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68</v>
      </c>
      <c r="B65" s="110">
        <v>0</v>
      </c>
      <c r="C65" s="11">
        <v>0</v>
      </c>
      <c r="D65" s="171">
        <f t="shared" si="17"/>
        <v>0</v>
      </c>
      <c r="E65" s="112">
        <v>0</v>
      </c>
      <c r="F65" s="11">
        <v>0</v>
      </c>
      <c r="G65" s="131">
        <f t="shared" si="18"/>
        <v>0</v>
      </c>
      <c r="H65" s="110">
        <v>0</v>
      </c>
      <c r="I65" s="11">
        <v>0</v>
      </c>
      <c r="J65" s="196">
        <f t="shared" si="19"/>
        <v>0</v>
      </c>
      <c r="K65" s="135" t="str">
        <f t="shared" si="5"/>
        <v xml:space="preserve"> </v>
      </c>
      <c r="L65" s="136" t="str">
        <f t="shared" si="6"/>
        <v xml:space="preserve"> </v>
      </c>
      <c r="M65" s="135" t="str">
        <f t="shared" si="7"/>
        <v xml:space="preserve"> </v>
      </c>
      <c r="N65" s="136" t="str">
        <f t="shared" si="8"/>
        <v xml:space="preserve"> </v>
      </c>
      <c r="O65" s="238" t="str">
        <f t="shared" si="9"/>
        <v xml:space="preserve"> </v>
      </c>
      <c r="P65" s="136" t="str">
        <f t="shared" si="10"/>
        <v xml:space="preserve"> 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69</v>
      </c>
      <c r="B66" s="110">
        <v>0</v>
      </c>
      <c r="C66" s="11">
        <v>0</v>
      </c>
      <c r="D66" s="171">
        <f t="shared" si="17"/>
        <v>0</v>
      </c>
      <c r="E66" s="112">
        <v>0</v>
      </c>
      <c r="F66" s="11">
        <v>0</v>
      </c>
      <c r="G66" s="131">
        <f t="shared" si="18"/>
        <v>0</v>
      </c>
      <c r="H66" s="110">
        <v>0</v>
      </c>
      <c r="I66" s="11">
        <v>0</v>
      </c>
      <c r="J66" s="196">
        <f t="shared" si="19"/>
        <v>0</v>
      </c>
      <c r="K66" s="135" t="str">
        <f t="shared" si="5"/>
        <v xml:space="preserve"> </v>
      </c>
      <c r="L66" s="136" t="str">
        <f t="shared" si="6"/>
        <v xml:space="preserve"> </v>
      </c>
      <c r="M66" s="135" t="str">
        <f t="shared" si="7"/>
        <v xml:space="preserve"> </v>
      </c>
      <c r="N66" s="136" t="str">
        <f t="shared" si="8"/>
        <v xml:space="preserve"> </v>
      </c>
      <c r="O66" s="137" t="str">
        <f t="shared" si="9"/>
        <v xml:space="preserve"> </v>
      </c>
      <c r="P66" s="136" t="str">
        <f t="shared" si="10"/>
        <v xml:space="preserve"> 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58</v>
      </c>
      <c r="B67" s="110">
        <v>0</v>
      </c>
      <c r="C67" s="11">
        <v>0</v>
      </c>
      <c r="D67" s="171">
        <f t="shared" si="17"/>
        <v>0</v>
      </c>
      <c r="E67" s="112">
        <v>1</v>
      </c>
      <c r="F67" s="11">
        <v>1</v>
      </c>
      <c r="G67" s="131">
        <f t="shared" si="18"/>
        <v>1.2822156686754713E-2</v>
      </c>
      <c r="H67" s="110">
        <v>0</v>
      </c>
      <c r="I67" s="11">
        <v>0</v>
      </c>
      <c r="J67" s="196">
        <f t="shared" si="19"/>
        <v>0</v>
      </c>
      <c r="K67" s="135" t="str">
        <f t="shared" si="5"/>
        <v xml:space="preserve"> </v>
      </c>
      <c r="L67" s="136" t="str">
        <f t="shared" si="6"/>
        <v xml:space="preserve"> </v>
      </c>
      <c r="M67" s="135" t="str">
        <f t="shared" si="7"/>
        <v xml:space="preserve"> </v>
      </c>
      <c r="N67" s="136" t="str">
        <f t="shared" si="8"/>
        <v xml:space="preserve"> </v>
      </c>
      <c r="O67" s="137" t="str">
        <f t="shared" si="9"/>
        <v xml:space="preserve"> </v>
      </c>
      <c r="P67" s="136" t="str">
        <f t="shared" si="10"/>
        <v xml:space="preserve"> 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70</v>
      </c>
      <c r="B68" s="110">
        <v>0</v>
      </c>
      <c r="C68" s="11">
        <v>0</v>
      </c>
      <c r="D68" s="171">
        <f t="shared" si="17"/>
        <v>0</v>
      </c>
      <c r="E68" s="112">
        <v>0</v>
      </c>
      <c r="F68" s="11">
        <v>0</v>
      </c>
      <c r="G68" s="131">
        <f t="shared" si="18"/>
        <v>0</v>
      </c>
      <c r="H68" s="110">
        <v>0</v>
      </c>
      <c r="I68" s="11">
        <v>0</v>
      </c>
      <c r="J68" s="196">
        <f t="shared" si="19"/>
        <v>0</v>
      </c>
      <c r="K68" s="135" t="str">
        <f t="shared" si="5"/>
        <v xml:space="preserve"> </v>
      </c>
      <c r="L68" s="136" t="str">
        <f t="shared" si="6"/>
        <v xml:space="preserve"> </v>
      </c>
      <c r="M68" s="135" t="str">
        <f t="shared" si="7"/>
        <v xml:space="preserve"> </v>
      </c>
      <c r="N68" s="136" t="str">
        <f t="shared" si="8"/>
        <v xml:space="preserve"> </v>
      </c>
      <c r="O68" s="137" t="str">
        <f t="shared" si="9"/>
        <v xml:space="preserve"> </v>
      </c>
      <c r="P68" s="136" t="str">
        <f t="shared" si="10"/>
        <v xml:space="preserve"> 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73</v>
      </c>
      <c r="B69" s="110">
        <v>0</v>
      </c>
      <c r="C69" s="11">
        <v>0</v>
      </c>
      <c r="D69" s="171">
        <f t="shared" si="17"/>
        <v>0</v>
      </c>
      <c r="E69" s="112">
        <v>0</v>
      </c>
      <c r="F69" s="11">
        <v>0</v>
      </c>
      <c r="G69" s="131">
        <f t="shared" si="18"/>
        <v>0</v>
      </c>
      <c r="H69" s="110">
        <v>0</v>
      </c>
      <c r="I69" s="11">
        <v>0</v>
      </c>
      <c r="J69" s="196">
        <f t="shared" si="19"/>
        <v>0</v>
      </c>
      <c r="K69" s="135" t="str">
        <f t="shared" si="5"/>
        <v xml:space="preserve"> </v>
      </c>
      <c r="L69" s="136" t="str">
        <f t="shared" si="6"/>
        <v xml:space="preserve"> </v>
      </c>
      <c r="M69" s="135" t="str">
        <f t="shared" si="7"/>
        <v xml:space="preserve"> </v>
      </c>
      <c r="N69" s="136" t="str">
        <f t="shared" si="8"/>
        <v xml:space="preserve"> </v>
      </c>
      <c r="O69" s="238" t="str">
        <f t="shared" si="9"/>
        <v xml:space="preserve"> </v>
      </c>
      <c r="P69" s="136" t="str">
        <f t="shared" si="10"/>
        <v xml:space="preserve"> 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88</v>
      </c>
      <c r="B70" s="110">
        <v>0</v>
      </c>
      <c r="C70" s="11">
        <v>0</v>
      </c>
      <c r="D70" s="171">
        <f t="shared" ref="D70:D78" si="24">IF($C$83&lt;&gt;0,C70/$C$83*100,0)</f>
        <v>0</v>
      </c>
      <c r="E70" s="112">
        <v>0</v>
      </c>
      <c r="F70" s="11">
        <v>0</v>
      </c>
      <c r="G70" s="131">
        <f t="shared" ref="G70:G78" si="25">IF($F$83&lt;&gt;0,F70/$F$83*100,0)</f>
        <v>0</v>
      </c>
      <c r="H70" s="110">
        <v>0</v>
      </c>
      <c r="I70" s="11">
        <v>0</v>
      </c>
      <c r="J70" s="196">
        <f t="shared" ref="J70:J78" si="26">IF($I$83&lt;&gt;0,I70/$I$83*100,0)</f>
        <v>0</v>
      </c>
      <c r="K70" s="135" t="str">
        <f t="shared" si="5"/>
        <v xml:space="preserve"> </v>
      </c>
      <c r="L70" s="136" t="str">
        <f t="shared" si="6"/>
        <v xml:space="preserve"> </v>
      </c>
      <c r="M70" s="135" t="str">
        <f t="shared" si="7"/>
        <v xml:space="preserve"> </v>
      </c>
      <c r="N70" s="136" t="str">
        <f t="shared" si="8"/>
        <v xml:space="preserve"> </v>
      </c>
      <c r="O70" s="238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59</v>
      </c>
      <c r="B71" s="110">
        <v>0</v>
      </c>
      <c r="C71" s="11">
        <v>0</v>
      </c>
      <c r="D71" s="171">
        <f t="shared" si="24"/>
        <v>0</v>
      </c>
      <c r="E71" s="112">
        <v>0</v>
      </c>
      <c r="F71" s="11">
        <v>0</v>
      </c>
      <c r="G71" s="131">
        <f t="shared" si="25"/>
        <v>0</v>
      </c>
      <c r="H71" s="110">
        <v>0</v>
      </c>
      <c r="I71" s="11">
        <v>0</v>
      </c>
      <c r="J71" s="196">
        <f t="shared" si="26"/>
        <v>0</v>
      </c>
      <c r="K71" s="135" t="str">
        <f t="shared" ref="K71:K80" si="27">IF(OR(B71&lt;&gt;0)*(E71&lt;&gt;0),B71/E71*100," ")</f>
        <v xml:space="preserve"> </v>
      </c>
      <c r="L71" s="136" t="str">
        <f t="shared" ref="L71:L80" si="28">IF(OR(C71&lt;&gt;0)*(F71&lt;&gt;0),C71/F71*100," ")</f>
        <v xml:space="preserve"> </v>
      </c>
      <c r="M71" s="135" t="str">
        <f t="shared" ref="M71:M80" si="29">IF(OR(B71&lt;&gt;0)*(H71&lt;&gt;0),B71/H71*100," ")</f>
        <v xml:space="preserve"> </v>
      </c>
      <c r="N71" s="136" t="str">
        <f t="shared" ref="N71:N80" si="30">IF(OR(C71&lt;&gt;0)*(I71&lt;&gt;0),C71/I71*100," ")</f>
        <v xml:space="preserve"> </v>
      </c>
      <c r="O71" s="238" t="str">
        <f t="shared" ref="O71:O80" si="31">IF(OR(E71&lt;&gt;0)*(H71&lt;&gt;0),E71/H71*100," ")</f>
        <v xml:space="preserve"> </v>
      </c>
      <c r="P71" s="136" t="str">
        <f t="shared" ref="P71:P80" si="32">IF(OR(F71&lt;&gt;0)*(I71&lt;&gt;0),F71/I71*100," ")</f>
        <v xml:space="preserve"> 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64</v>
      </c>
      <c r="B72" s="110">
        <v>0</v>
      </c>
      <c r="C72" s="11">
        <v>0</v>
      </c>
      <c r="D72" s="171">
        <f t="shared" si="24"/>
        <v>0</v>
      </c>
      <c r="E72" s="112">
        <v>0</v>
      </c>
      <c r="F72" s="11">
        <v>0</v>
      </c>
      <c r="G72" s="131">
        <f t="shared" si="25"/>
        <v>0</v>
      </c>
      <c r="H72" s="110">
        <v>1</v>
      </c>
      <c r="I72" s="11">
        <v>7</v>
      </c>
      <c r="J72" s="196">
        <f t="shared" si="26"/>
        <v>2.8075241647615608E-2</v>
      </c>
      <c r="K72" s="135" t="str">
        <f t="shared" si="27"/>
        <v xml:space="preserve"> </v>
      </c>
      <c r="L72" s="136" t="str">
        <f t="shared" si="28"/>
        <v xml:space="preserve"> </v>
      </c>
      <c r="M72" s="135" t="str">
        <f t="shared" si="29"/>
        <v xml:space="preserve"> </v>
      </c>
      <c r="N72" s="136" t="str">
        <f t="shared" si="30"/>
        <v xml:space="preserve"> </v>
      </c>
      <c r="O72" s="238" t="str">
        <f t="shared" si="31"/>
        <v xml:space="preserve"> </v>
      </c>
      <c r="P72" s="136" t="str">
        <f t="shared" si="32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25</v>
      </c>
      <c r="B73" s="110">
        <v>0</v>
      </c>
      <c r="C73" s="11">
        <v>0</v>
      </c>
      <c r="D73" s="171">
        <f t="shared" si="24"/>
        <v>0</v>
      </c>
      <c r="E73" s="112">
        <v>1</v>
      </c>
      <c r="F73" s="11">
        <v>6</v>
      </c>
      <c r="G73" s="131">
        <f t="shared" si="25"/>
        <v>7.6932940120528273E-2</v>
      </c>
      <c r="H73" s="110">
        <v>3</v>
      </c>
      <c r="I73" s="11">
        <v>4</v>
      </c>
      <c r="J73" s="196">
        <f t="shared" si="26"/>
        <v>1.6042995227208919E-2</v>
      </c>
      <c r="K73" s="135" t="str">
        <f t="shared" si="27"/>
        <v xml:space="preserve"> </v>
      </c>
      <c r="L73" s="136" t="str">
        <f t="shared" si="28"/>
        <v xml:space="preserve"> </v>
      </c>
      <c r="M73" s="135" t="str">
        <f t="shared" si="29"/>
        <v xml:space="preserve"> </v>
      </c>
      <c r="N73" s="136" t="str">
        <f t="shared" si="30"/>
        <v xml:space="preserve"> </v>
      </c>
      <c r="O73" s="238">
        <f t="shared" si="31"/>
        <v>33.333333333333329</v>
      </c>
      <c r="P73" s="136">
        <f t="shared" si="32"/>
        <v>150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77</v>
      </c>
      <c r="B74" s="110">
        <v>0</v>
      </c>
      <c r="C74" s="11">
        <v>0</v>
      </c>
      <c r="D74" s="171">
        <f t="shared" si="24"/>
        <v>0</v>
      </c>
      <c r="E74" s="112">
        <v>0</v>
      </c>
      <c r="F74" s="11">
        <v>0</v>
      </c>
      <c r="G74" s="131">
        <f t="shared" si="25"/>
        <v>0</v>
      </c>
      <c r="H74" s="110">
        <v>1</v>
      </c>
      <c r="I74" s="11">
        <v>2</v>
      </c>
      <c r="J74" s="196">
        <f t="shared" si="26"/>
        <v>8.0214976136044596E-3</v>
      </c>
      <c r="K74" s="135" t="str">
        <f t="shared" si="27"/>
        <v xml:space="preserve"> </v>
      </c>
      <c r="L74" s="136" t="str">
        <f t="shared" si="28"/>
        <v xml:space="preserve"> </v>
      </c>
      <c r="M74" s="135" t="str">
        <f t="shared" si="29"/>
        <v xml:space="preserve"> </v>
      </c>
      <c r="N74" s="136" t="str">
        <f t="shared" si="30"/>
        <v xml:space="preserve"> </v>
      </c>
      <c r="O74" s="238" t="str">
        <f t="shared" si="31"/>
        <v xml:space="preserve"> </v>
      </c>
      <c r="P74" s="136" t="str">
        <f t="shared" si="32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74</v>
      </c>
      <c r="B75" s="110">
        <v>0</v>
      </c>
      <c r="C75" s="11">
        <v>0</v>
      </c>
      <c r="D75" s="171">
        <f t="shared" si="24"/>
        <v>0</v>
      </c>
      <c r="E75" s="112">
        <v>0</v>
      </c>
      <c r="F75" s="11">
        <v>0</v>
      </c>
      <c r="G75" s="131">
        <f t="shared" si="25"/>
        <v>0</v>
      </c>
      <c r="H75" s="110">
        <v>0</v>
      </c>
      <c r="I75" s="11">
        <v>0</v>
      </c>
      <c r="J75" s="196">
        <f t="shared" si="26"/>
        <v>0</v>
      </c>
      <c r="K75" s="135" t="str">
        <f t="shared" si="27"/>
        <v xml:space="preserve"> </v>
      </c>
      <c r="L75" s="136" t="str">
        <f t="shared" si="28"/>
        <v xml:space="preserve"> </v>
      </c>
      <c r="M75" s="135" t="str">
        <f t="shared" si="29"/>
        <v xml:space="preserve"> </v>
      </c>
      <c r="N75" s="136" t="str">
        <f t="shared" si="30"/>
        <v xml:space="preserve"> </v>
      </c>
      <c r="O75" s="238" t="str">
        <f t="shared" si="31"/>
        <v xml:space="preserve"> </v>
      </c>
      <c r="P75" s="136" t="str">
        <f t="shared" si="32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89</v>
      </c>
      <c r="B76" s="110">
        <v>0</v>
      </c>
      <c r="C76" s="11">
        <v>0</v>
      </c>
      <c r="D76" s="171">
        <f t="shared" si="24"/>
        <v>0</v>
      </c>
      <c r="E76" s="112">
        <v>1</v>
      </c>
      <c r="F76" s="11">
        <v>10</v>
      </c>
      <c r="G76" s="131">
        <f t="shared" si="25"/>
        <v>0.12822156686754713</v>
      </c>
      <c r="H76" s="110">
        <v>2</v>
      </c>
      <c r="I76" s="11">
        <v>5</v>
      </c>
      <c r="J76" s="196">
        <f t="shared" si="26"/>
        <v>2.005374403401115E-2</v>
      </c>
      <c r="K76" s="135" t="str">
        <f t="shared" si="27"/>
        <v xml:space="preserve"> </v>
      </c>
      <c r="L76" s="136" t="str">
        <f t="shared" si="28"/>
        <v xml:space="preserve"> </v>
      </c>
      <c r="M76" s="135" t="str">
        <f t="shared" si="29"/>
        <v xml:space="preserve"> </v>
      </c>
      <c r="N76" s="136" t="str">
        <f t="shared" si="30"/>
        <v xml:space="preserve"> </v>
      </c>
      <c r="O76" s="238">
        <f t="shared" si="31"/>
        <v>50</v>
      </c>
      <c r="P76" s="136">
        <f t="shared" si="32"/>
        <v>200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103</v>
      </c>
      <c r="B77" s="110">
        <v>0</v>
      </c>
      <c r="C77" s="11">
        <v>0</v>
      </c>
      <c r="D77" s="171">
        <f t="shared" si="24"/>
        <v>0</v>
      </c>
      <c r="E77" s="112">
        <v>1</v>
      </c>
      <c r="F77" s="11">
        <v>4</v>
      </c>
      <c r="G77" s="131">
        <f t="shared" si="25"/>
        <v>5.1288626747018853E-2</v>
      </c>
      <c r="H77" s="110">
        <v>1</v>
      </c>
      <c r="I77" s="11">
        <v>1</v>
      </c>
      <c r="J77" s="196">
        <f t="shared" si="26"/>
        <v>4.0107488068022298E-3</v>
      </c>
      <c r="K77" s="135" t="str">
        <f t="shared" si="27"/>
        <v xml:space="preserve"> </v>
      </c>
      <c r="L77" s="136" t="str">
        <f t="shared" si="28"/>
        <v xml:space="preserve"> </v>
      </c>
      <c r="M77" s="135" t="str">
        <f t="shared" si="29"/>
        <v xml:space="preserve"> </v>
      </c>
      <c r="N77" s="136" t="str">
        <f t="shared" si="30"/>
        <v xml:space="preserve"> </v>
      </c>
      <c r="O77" s="238">
        <f t="shared" si="31"/>
        <v>100</v>
      </c>
      <c r="P77" s="136">
        <f t="shared" si="32"/>
        <v>400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90</v>
      </c>
      <c r="B78" s="189">
        <v>0</v>
      </c>
      <c r="C78" s="226">
        <v>0</v>
      </c>
      <c r="D78" s="225">
        <f t="shared" si="24"/>
        <v>0</v>
      </c>
      <c r="E78" s="227">
        <v>0</v>
      </c>
      <c r="F78" s="226">
        <v>0</v>
      </c>
      <c r="G78" s="131">
        <f t="shared" si="25"/>
        <v>0</v>
      </c>
      <c r="H78" s="189">
        <v>0</v>
      </c>
      <c r="I78" s="176">
        <v>0</v>
      </c>
      <c r="J78" s="171">
        <f t="shared" si="26"/>
        <v>0</v>
      </c>
      <c r="K78" s="135" t="str">
        <f t="shared" si="27"/>
        <v xml:space="preserve"> </v>
      </c>
      <c r="L78" s="136" t="str">
        <f t="shared" si="28"/>
        <v xml:space="preserve"> </v>
      </c>
      <c r="M78" s="135" t="str">
        <f t="shared" si="29"/>
        <v xml:space="preserve"> </v>
      </c>
      <c r="N78" s="136" t="str">
        <f t="shared" si="30"/>
        <v xml:space="preserve"> </v>
      </c>
      <c r="O78" s="238" t="str">
        <f t="shared" si="31"/>
        <v xml:space="preserve"> </v>
      </c>
      <c r="P78" s="136" t="str">
        <f t="shared" si="32"/>
        <v xml:space="preserve"> 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95</v>
      </c>
      <c r="B79" s="185">
        <v>0</v>
      </c>
      <c r="C79" s="10">
        <v>0</v>
      </c>
      <c r="D79" s="171">
        <f t="shared" ref="D79:D80" si="33">IF($C$83&lt;&gt;0,C79/$C$83*100,0)</f>
        <v>0</v>
      </c>
      <c r="E79" s="190">
        <v>0</v>
      </c>
      <c r="F79" s="10">
        <v>0</v>
      </c>
      <c r="G79" s="131">
        <f t="shared" ref="G79:G80" si="34">IF($F$83&lt;&gt;0,F79/$F$83*100,0)</f>
        <v>0</v>
      </c>
      <c r="H79" s="185">
        <v>0</v>
      </c>
      <c r="I79" s="10">
        <v>0</v>
      </c>
      <c r="J79" s="171">
        <f t="shared" ref="J79:J80" si="35">IF($I$83&lt;&gt;0,I79/$I$83*100,0)</f>
        <v>0</v>
      </c>
      <c r="K79" s="135" t="str">
        <f t="shared" si="27"/>
        <v xml:space="preserve"> </v>
      </c>
      <c r="L79" s="136" t="str">
        <f t="shared" si="28"/>
        <v xml:space="preserve"> </v>
      </c>
      <c r="M79" s="135" t="str">
        <f t="shared" si="29"/>
        <v xml:space="preserve"> </v>
      </c>
      <c r="N79" s="136" t="str">
        <f t="shared" si="30"/>
        <v xml:space="preserve"> </v>
      </c>
      <c r="O79" s="238" t="str">
        <f t="shared" si="31"/>
        <v xml:space="preserve"> </v>
      </c>
      <c r="P79" s="136" t="str">
        <f t="shared" si="32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97</v>
      </c>
      <c r="B80" s="186">
        <v>0</v>
      </c>
      <c r="C80" s="200">
        <v>0</v>
      </c>
      <c r="D80" s="188">
        <f t="shared" si="33"/>
        <v>0</v>
      </c>
      <c r="E80" s="191">
        <v>0</v>
      </c>
      <c r="F80" s="200">
        <v>0</v>
      </c>
      <c r="G80" s="192">
        <f t="shared" si="34"/>
        <v>0</v>
      </c>
      <c r="H80" s="186">
        <v>0</v>
      </c>
      <c r="I80" s="179">
        <v>0</v>
      </c>
      <c r="J80" s="188">
        <f t="shared" si="35"/>
        <v>0</v>
      </c>
      <c r="K80" s="180" t="str">
        <f t="shared" si="27"/>
        <v xml:space="preserve"> </v>
      </c>
      <c r="L80" s="181" t="str">
        <f t="shared" si="28"/>
        <v xml:space="preserve"> </v>
      </c>
      <c r="M80" s="243" t="str">
        <f t="shared" si="29"/>
        <v xml:space="preserve"> </v>
      </c>
      <c r="N80" s="244" t="str">
        <f t="shared" si="30"/>
        <v xml:space="preserve"> </v>
      </c>
      <c r="O80" s="239" t="str">
        <f t="shared" si="31"/>
        <v xml:space="preserve"> </v>
      </c>
      <c r="P80" s="181" t="str">
        <f t="shared" si="32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1" t="s">
        <v>78</v>
      </c>
      <c r="B81" s="187">
        <f>SUM(B6:B80)-B8</f>
        <v>4444</v>
      </c>
      <c r="C81" s="182">
        <f>SUM(C6:C80)-C8</f>
        <v>19051</v>
      </c>
      <c r="D81" s="212">
        <f>IF($C$83&lt;&gt;0,C81/$C$83*100,0)</f>
        <v>89.386759254914836</v>
      </c>
      <c r="E81" s="193">
        <f>SUM(E6:E80)-E8</f>
        <v>1297</v>
      </c>
      <c r="F81" s="182">
        <f>SUM(F6:F80)-F8</f>
        <v>6353</v>
      </c>
      <c r="G81" s="213">
        <f>IF($F$83&lt;&gt;0,F81/$F$83*100,0)</f>
        <v>81.45916143095269</v>
      </c>
      <c r="H81" s="187">
        <f>SUM(H6:H80)-H8</f>
        <v>4958</v>
      </c>
      <c r="I81" s="182">
        <f>SUM(I6:I80)-I8</f>
        <v>22531</v>
      </c>
      <c r="J81" s="214">
        <f>IF($I$83&lt;&gt;0,I81/$I$83*100,0)</f>
        <v>90.366181366061056</v>
      </c>
      <c r="K81" s="198">
        <f t="shared" ref="K81:L83" si="36">IF(OR(B81&lt;&gt;0)*(E81&lt;&gt;0),B81/E81*100," ")</f>
        <v>342.63685427910559</v>
      </c>
      <c r="L81" s="183">
        <f t="shared" si="36"/>
        <v>299.87407524004408</v>
      </c>
      <c r="M81" s="197">
        <f t="shared" ref="M81:N83" si="37">IF(OR(B81&lt;&gt;0)*(H81&lt;&gt;0),B81/H81*100," ")</f>
        <v>89.632916498588145</v>
      </c>
      <c r="N81" s="199">
        <f t="shared" si="37"/>
        <v>84.554613643424616</v>
      </c>
      <c r="O81" s="198">
        <f t="shared" ref="O81:P83" si="38">IF(OR(E81&lt;&gt;0)*(H81&lt;&gt;0),E81/H81*100," ")</f>
        <v>26.15974183138362</v>
      </c>
      <c r="P81" s="183">
        <f t="shared" si="38"/>
        <v>28.196706759575697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79</v>
      </c>
      <c r="B82" s="215">
        <f>B8</f>
        <v>664</v>
      </c>
      <c r="C82" s="216">
        <f>C8</f>
        <v>2262</v>
      </c>
      <c r="D82" s="217">
        <f>IF($C$83&lt;&gt;0,C82/$C$83*100,0)</f>
        <v>10.613240745085159</v>
      </c>
      <c r="E82" s="194">
        <f>E8</f>
        <v>456</v>
      </c>
      <c r="F82" s="154">
        <f>F8</f>
        <v>1446</v>
      </c>
      <c r="G82" s="218">
        <f>IF($F$83&lt;&gt;0,F82/$F$83*100,0)</f>
        <v>18.540838569047313</v>
      </c>
      <c r="H82" s="215">
        <f>H8</f>
        <v>385</v>
      </c>
      <c r="I82" s="216">
        <f>I8</f>
        <v>2402</v>
      </c>
      <c r="J82" s="219">
        <f>IF($I$83&lt;&gt;0,I82/$I$83*100,0)</f>
        <v>9.6338186339389562</v>
      </c>
      <c r="K82" s="138">
        <f t="shared" si="36"/>
        <v>145.61403508771932</v>
      </c>
      <c r="L82" s="139">
        <f t="shared" si="36"/>
        <v>156.43153526970954</v>
      </c>
      <c r="M82" s="140">
        <f t="shared" si="37"/>
        <v>172.46753246753246</v>
      </c>
      <c r="N82" s="162">
        <f t="shared" si="37"/>
        <v>94.17152373022482</v>
      </c>
      <c r="O82" s="138">
        <f t="shared" si="38"/>
        <v>118.44155844155844</v>
      </c>
      <c r="P82" s="139">
        <f t="shared" si="38"/>
        <v>60.199833472106576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80</v>
      </c>
      <c r="B83" s="202">
        <f>B81+B82</f>
        <v>5108</v>
      </c>
      <c r="C83" s="203">
        <f>C81+C82</f>
        <v>21313</v>
      </c>
      <c r="D83" s="204">
        <f>D81+D82</f>
        <v>100</v>
      </c>
      <c r="E83" s="205">
        <f>SUM(E81:E82)</f>
        <v>1753</v>
      </c>
      <c r="F83" s="203">
        <f>SUM(F81:F82)</f>
        <v>7799</v>
      </c>
      <c r="G83" s="206">
        <f>G81+G82</f>
        <v>100</v>
      </c>
      <c r="H83" s="202">
        <f>SUM(H81:H82)</f>
        <v>5343</v>
      </c>
      <c r="I83" s="203">
        <f>SUM(I81:I82)</f>
        <v>24933</v>
      </c>
      <c r="J83" s="204">
        <f>J81+J82</f>
        <v>100.00000000000001</v>
      </c>
      <c r="K83" s="208">
        <f t="shared" si="36"/>
        <v>291.38619509412439</v>
      </c>
      <c r="L83" s="209">
        <f t="shared" si="36"/>
        <v>273.27862546480321</v>
      </c>
      <c r="M83" s="210">
        <f t="shared" si="37"/>
        <v>95.601721879094143</v>
      </c>
      <c r="N83" s="207">
        <f t="shared" si="37"/>
        <v>85.481089319375926</v>
      </c>
      <c r="O83" s="208">
        <f t="shared" si="38"/>
        <v>32.80928317424668</v>
      </c>
      <c r="P83" s="209">
        <f t="shared" si="38"/>
        <v>31.279829944250594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78"/>
      <c r="C84" s="178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7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2022-10-25T09:11:41Z</dcterms:modified>
</cp:coreProperties>
</file>