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6F94EBBD-D252-4F71-A221-E3675B899708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J14" i="3" l="1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<sst xmlns="http://schemas.openxmlformats.org/spreadsheetml/2006/main" count="185" uniqueCount="110">
  <si>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</si>
  <si>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</si>
  <si>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</si>
  <si>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</si>
  <si>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</si>
  <si>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</si>
  <si>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</si>
  <si>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</si>
  <si>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</si>
  <si>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</si>
  <si>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</si>
  <si>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</si>
  <si>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</si>
  <si>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</si>
  <si>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</si>
  <si>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</si>
  <si>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</si>
  <si>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</si>
  <si>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</si>
  <si>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</si>
  <si>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</si>
  <si>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</si>
  <si>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</si>
  <si>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</si>
  <si>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</si>
  <si>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</si>
  <si>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</si>
  <si>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</si>
  <si>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</si>
  <si>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</si>
  <si>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</si>
  <si>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</si>
  <si>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</si>
  <si>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</si>
  <si>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</si>
  <si>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</si>
  <si>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</si>
  <si>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</si>
  <si>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</si>
  <si>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</si>
  <si>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</si>
  <si>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</si>
  <si>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</si>
  <si>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</si>
  <si>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</si>
  <si>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</si>
  <si>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</si>
  <si>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</si>
  <si>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</si>
  <si>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</si>
  <si>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</si>
  <si>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</si>
  <si>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</si>
  <si>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</si>
  <si>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</si>
  <si>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</si>
  <si>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</si>
  <si>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</si>
  <si>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</si>
  <si>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</si>
  <si>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</si>
  <si>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</si>
  <si>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</si>
  <si>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</si>
  <si>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</si>
  <si>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</si>
  <si>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</si>
  <si>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</si>
  <si>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</si>
  <si>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</si>
  <si>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</si>
  <si>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</si>
  <si>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</si>
  <si>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</si>
  <si>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</si>
  <si>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</si>
  <si>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</si>
  <si>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</si>
  <si>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</si>
  <si>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</si>
  <si>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</si>
  <si>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</si>
  <si>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</si>
  <si>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</si>
  <si>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</si>
  <si>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</si>
  <si>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</si>
  <si>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</si>
  <si>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</si>
  <si>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</si>
  <si>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</si>
  <si>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</si>
  <si>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</si>
  <si>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</si>
  <si>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</si>
  <si>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</si>
  <si>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</si>
  <si>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</si>
  <si>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</si>
  <si>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</si>
  <si>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</si>
  <si>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</si>
  <si>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</si>
  <si>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</si>
  <si>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</si>
  <si>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</si>
  <si>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</si>
  <si>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21.10.2022.                                                                                                                                                                                                                                                                                                                                                                         Travanj, 2022.</t>
  </si>
  <si>
    <t>TURISTIČKI PROMET PO ZEMLJAMA  IV/2022</t>
  </si>
  <si>
    <t>IZVJEŠTAJ PO KAPACITETIMA -IV/2022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</si>
</sst>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51.25647923364609</c:v>
                </c:pt>
                <c:pt idx="1">
                  <c:v>25.582310871990028</c:v>
                </c:pt>
                <c:pt idx="2">
                  <c:v>9.5925464208385289</c:v>
                </c:pt>
                <c:pt idx="3">
                  <c:v>0</c:v>
                </c:pt>
                <c:pt idx="4">
                  <c:v>13.568663473525358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1462</c:v>
                </c:pt>
                <c:pt idx="2">
                  <c:v>3899</c:v>
                </c:pt>
                <c:pt idx="3">
                  <c:v>7812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345</c:v>
                </c:pt>
                <c:pt idx="2">
                  <c:v>1581</c:v>
                </c:pt>
                <c:pt idx="3">
                  <c:v>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1274</c:v>
                </c:pt>
                <c:pt idx="2">
                  <c:v>4227</c:v>
                </c:pt>
                <c:pt idx="3">
                  <c:v>8938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2569</c:v>
                </c:pt>
                <c:pt idx="1">
                  <c:v>892</c:v>
                </c:pt>
                <c:pt idx="2">
                  <c:v>228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553</c:v>
                </c:pt>
                <c:pt idx="1">
                  <c:v>182</c:v>
                </c:pt>
                <c:pt idx="2">
                  <c:v>43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2830</c:v>
                </c:pt>
                <c:pt idx="1">
                  <c:v>780</c:v>
                </c:pt>
                <c:pt idx="2">
                  <c:v>307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704289575743343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553766600070513"/>
                  <c:y val="-0.2208494676925255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Austrija</c:v>
                </c:pt>
                <c:pt idx="1">
                  <c:v>Njemačka</c:v>
                </c:pt>
                <c:pt idx="2">
                  <c:v>Hrvatska</c:v>
                </c:pt>
                <c:pt idx="3">
                  <c:v>Slovenija</c:v>
                </c:pt>
                <c:pt idx="4">
                  <c:v>Bosna i Hercegovina</c:v>
                </c:pt>
                <c:pt idx="5">
                  <c:v>Italija</c:v>
                </c:pt>
                <c:pt idx="6">
                  <c:v>Mađarska</c:v>
                </c:pt>
                <c:pt idx="7">
                  <c:v>Ukrajina</c:v>
                </c:pt>
                <c:pt idx="8">
                  <c:v>Slovačka</c:v>
                </c:pt>
                <c:pt idx="9">
                  <c:v>Belgija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24.891824185834661</c:v>
                </c:pt>
                <c:pt idx="1">
                  <c:v>24.891824185834661</c:v>
                </c:pt>
                <c:pt idx="2">
                  <c:v>13.170879829955211</c:v>
                </c:pt>
                <c:pt idx="3">
                  <c:v>12.457299020724207</c:v>
                </c:pt>
                <c:pt idx="4">
                  <c:v>4.1524330069080699</c:v>
                </c:pt>
                <c:pt idx="5">
                  <c:v>3.2566613527670234</c:v>
                </c:pt>
                <c:pt idx="6">
                  <c:v>2.7480452440598193</c:v>
                </c:pt>
                <c:pt idx="7">
                  <c:v>2.3912548394443176</c:v>
                </c:pt>
                <c:pt idx="8">
                  <c:v>1.943369012373795</c:v>
                </c:pt>
                <c:pt idx="9">
                  <c:v>1.4119790480528354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0" sqref="A10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8"/>
      <c r="B1" s="238"/>
      <c r="C1" s="238"/>
      <c r="D1" s="238"/>
    </row>
    <row r="2" spans="1:6" ht="59.25" customHeight="1" x14ac:dyDescent="0.3">
      <c r="A2" s="238"/>
      <c r="B2" s="238"/>
      <c r="C2" s="238"/>
      <c r="D2" s="238"/>
    </row>
    <row r="3" spans="1:6" ht="22.5" customHeight="1" x14ac:dyDescent="0.3">
      <c r="A3" s="238"/>
      <c r="B3" s="238"/>
      <c r="C3" s="238"/>
      <c r="D3" s="238"/>
    </row>
    <row r="4" spans="1:6" ht="200.25" customHeight="1" x14ac:dyDescent="0.25">
      <c r="A4" s="239" t="s">
        <v>107</v>
      </c>
      <c r="B4" s="240"/>
      <c r="C4" s="240"/>
      <c r="D4" s="240"/>
      <c r="E4" s="240"/>
      <c r="F4" s="241"/>
    </row>
    <row r="5" spans="1:6" ht="15" customHeight="1" x14ac:dyDescent="0.3">
      <c r="A5" s="179" t="s">
        <v>0</v>
      </c>
      <c r="B5" s="237"/>
      <c r="C5" s="237"/>
    </row>
    <row r="6" spans="1:6" ht="15" customHeight="1" x14ac:dyDescent="0.3">
      <c r="A6" s="237"/>
      <c r="B6" s="237"/>
      <c r="C6" s="237"/>
    </row>
    <row r="7" spans="1:6" ht="15" customHeight="1" x14ac:dyDescent="0.3">
      <c r="B7" s="237"/>
      <c r="C7" s="237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sqref="A1:Q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109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8" t="s">
        <v>82</v>
      </c>
      <c r="L4" s="269"/>
      <c r="M4" s="269"/>
      <c r="N4" s="269"/>
      <c r="O4" s="269"/>
      <c r="P4" s="269"/>
      <c r="Q4" s="27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100</v>
      </c>
      <c r="C6" s="113">
        <v>488</v>
      </c>
      <c r="D6" s="39">
        <v>2081</v>
      </c>
      <c r="E6" s="39">
        <f>SUM(C6:D6)</f>
        <v>2569</v>
      </c>
      <c r="F6" s="40">
        <f>E6/E42*100</f>
        <v>64.192903548225885</v>
      </c>
      <c r="G6" s="106">
        <v>1012</v>
      </c>
      <c r="H6" s="39">
        <v>6800</v>
      </c>
      <c r="I6" s="39">
        <f>SUM(G6:H6)</f>
        <v>7812</v>
      </c>
      <c r="J6" s="91">
        <f>I6/I42*100</f>
        <v>51.25647923364609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489</v>
      </c>
      <c r="D7" s="11">
        <v>64</v>
      </c>
      <c r="E7" s="11">
        <f>SUM(C7:D7)</f>
        <v>553</v>
      </c>
      <c r="F7" s="12">
        <f>E7/E43*100</f>
        <v>54.590325765054295</v>
      </c>
      <c r="G7" s="110">
        <v>958</v>
      </c>
      <c r="H7" s="11">
        <v>104</v>
      </c>
      <c r="I7" s="11">
        <f>SUM(G7:H7)</f>
        <v>1062</v>
      </c>
      <c r="J7" s="92">
        <f>I7/I43*100</f>
        <v>21.955757701054374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574</v>
      </c>
      <c r="D8" s="11">
        <v>2256</v>
      </c>
      <c r="E8" s="11">
        <f>SUM(C8:D8)</f>
        <v>2830</v>
      </c>
      <c r="F8" s="12">
        <f>E8/E44*100</f>
        <v>69.499017681728887</v>
      </c>
      <c r="G8" s="110">
        <v>1210</v>
      </c>
      <c r="H8" s="11">
        <v>7728</v>
      </c>
      <c r="I8" s="11">
        <f>SUM(G8:H8)</f>
        <v>8938</v>
      </c>
      <c r="J8" s="92">
        <f>I8/I44*100</f>
        <v>57.720374556021959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101</v>
      </c>
      <c r="C9" s="13">
        <f>C6/C7*100</f>
        <v>99.795501022494889</v>
      </c>
      <c r="D9" s="14">
        <f>D6/D7*100</f>
        <v>3251.5625</v>
      </c>
      <c r="E9" s="14">
        <f>E6/E7*100</f>
        <v>464.55696202531647</v>
      </c>
      <c r="F9" s="12"/>
      <c r="G9" s="15">
        <f>G6/G7*100</f>
        <v>105.63674321503132</v>
      </c>
      <c r="H9" s="14">
        <f>H6/H7*100</f>
        <v>6538.461538461539</v>
      </c>
      <c r="I9" s="14">
        <f>I6/I7*100</f>
        <v>735.59322033898309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104</v>
      </c>
      <c r="C10" s="13">
        <f>C6/C8*100</f>
        <v>85.017421602787451</v>
      </c>
      <c r="D10" s="14">
        <f>D6/D8*100</f>
        <v>92.24290780141844</v>
      </c>
      <c r="E10" s="14">
        <f>E6/E8*100</f>
        <v>90.777385159010606</v>
      </c>
      <c r="F10" s="12"/>
      <c r="G10" s="15">
        <f>G6/G8*100</f>
        <v>83.636363636363626</v>
      </c>
      <c r="H10" s="14">
        <f>H6/H8*100</f>
        <v>87.991718426501038</v>
      </c>
      <c r="I10" s="14">
        <f>I6/I8*100</f>
        <v>87.402103378831953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18.995718178279485</v>
      </c>
      <c r="D11" s="25">
        <f>D6/E6*100</f>
        <v>81.004281821720511</v>
      </c>
      <c r="E11" s="25">
        <f>SUM(C11:D11)</f>
        <v>100</v>
      </c>
      <c r="F11" s="26"/>
      <c r="G11" s="24">
        <f>G6/I6*100</f>
        <v>12.954429083461342</v>
      </c>
      <c r="H11" s="25">
        <f>H6/I6*100</f>
        <v>87.045570916538665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100</v>
      </c>
      <c r="C12" s="113">
        <v>125</v>
      </c>
      <c r="D12" s="39">
        <v>767</v>
      </c>
      <c r="E12" s="42">
        <f>SUM(C12:D12)</f>
        <v>892</v>
      </c>
      <c r="F12" s="43">
        <f>E12/E42*100</f>
        <v>22.28885557221389</v>
      </c>
      <c r="G12" s="109">
        <v>523</v>
      </c>
      <c r="H12" s="42">
        <v>3376</v>
      </c>
      <c r="I12" s="42">
        <f>SUM(G12:H12)</f>
        <v>3899</v>
      </c>
      <c r="J12" s="94">
        <f>I12/I42*100</f>
        <v>25.582310871990028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80</v>
      </c>
      <c r="D13" s="11">
        <v>102</v>
      </c>
      <c r="E13" s="11">
        <f>SUM(C13:D13)</f>
        <v>182</v>
      </c>
      <c r="F13" s="12">
        <f>E13/E43*100</f>
        <v>17.966436327739387</v>
      </c>
      <c r="G13" s="110">
        <v>598</v>
      </c>
      <c r="H13" s="11">
        <v>983</v>
      </c>
      <c r="I13" s="11">
        <f>SUM(G13:H13)</f>
        <v>1581</v>
      </c>
      <c r="J13" s="92">
        <f>I13/I43*100</f>
        <v>32.685548893942531</v>
      </c>
      <c r="K13" s="80"/>
      <c r="L13" s="118" t="s">
        <v>9</v>
      </c>
      <c r="M13" s="129">
        <f>E6</f>
        <v>2569</v>
      </c>
      <c r="N13" s="129">
        <f>E12</f>
        <v>892</v>
      </c>
      <c r="O13" s="129">
        <f>E18</f>
        <v>228</v>
      </c>
      <c r="P13" s="1">
        <f>E24</f>
        <v>0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119</v>
      </c>
      <c r="D14" s="11">
        <v>661</v>
      </c>
      <c r="E14" s="11">
        <f>SUM(C14:D14)</f>
        <v>780</v>
      </c>
      <c r="F14" s="12">
        <f>E14/E44*100</f>
        <v>19.155206286836936</v>
      </c>
      <c r="G14" s="110">
        <v>1235</v>
      </c>
      <c r="H14" s="11">
        <v>2992</v>
      </c>
      <c r="I14" s="11">
        <f>SUM(G14:H14)</f>
        <v>4227</v>
      </c>
      <c r="J14" s="92">
        <f>I14/I44*100</f>
        <v>27.29738456570875</v>
      </c>
      <c r="K14" s="80"/>
      <c r="L14" s="118" t="s">
        <v>10</v>
      </c>
      <c r="M14" s="129">
        <f>E7</f>
        <v>553</v>
      </c>
      <c r="N14" s="129">
        <f>E13</f>
        <v>182</v>
      </c>
      <c r="O14" s="130">
        <f>E19</f>
        <v>43</v>
      </c>
      <c r="P14" s="1">
        <f>E25</f>
        <v>0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101</v>
      </c>
      <c r="C15" s="17">
        <f>C12/C13*100</f>
        <v>156.25</v>
      </c>
      <c r="D15" s="18">
        <f>D12/D13*11</f>
        <v>82.715686274509807</v>
      </c>
      <c r="E15" s="18">
        <f>E12/E13*100</f>
        <v>490.10989010989016</v>
      </c>
      <c r="F15" s="12"/>
      <c r="G15" s="22">
        <f>G12/G13*100</f>
        <v>87.458193979933114</v>
      </c>
      <c r="H15" s="18">
        <f>H12/H13*100</f>
        <v>343.43845371312307</v>
      </c>
      <c r="I15" s="18">
        <f>I12/I13*100</f>
        <v>246.61606578115118</v>
      </c>
      <c r="J15" s="92"/>
      <c r="K15" s="80"/>
      <c r="L15" s="118" t="s">
        <v>11</v>
      </c>
      <c r="M15" s="129">
        <f>E8</f>
        <v>2830</v>
      </c>
      <c r="N15" s="129">
        <f>E14</f>
        <v>780</v>
      </c>
      <c r="O15" s="130">
        <f>E20</f>
        <v>307</v>
      </c>
      <c r="P15" s="1">
        <f>E26</f>
        <v>0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104</v>
      </c>
      <c r="C16" s="17">
        <f>C12/C14*100</f>
        <v>105.0420168067227</v>
      </c>
      <c r="D16" s="18">
        <f>D12/D14*100</f>
        <v>116.03630862329804</v>
      </c>
      <c r="E16" s="18">
        <f>E12/E14*100</f>
        <v>114.35897435897435</v>
      </c>
      <c r="F16" s="12"/>
      <c r="G16" s="22">
        <f>G12/G14*100</f>
        <v>42.348178137651821</v>
      </c>
      <c r="H16" s="18">
        <f>H12/H14*100</f>
        <v>112.83422459893049</v>
      </c>
      <c r="I16" s="18">
        <f>I12/I14*100</f>
        <v>92.240359593092023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14.013452914798204</v>
      </c>
      <c r="D17" s="20">
        <f>D12/E12*100</f>
        <v>85.986547085201792</v>
      </c>
      <c r="E17" s="20">
        <f>SUM(C17:D17)</f>
        <v>100</v>
      </c>
      <c r="F17" s="21"/>
      <c r="G17" s="19">
        <f>G12/I12*100</f>
        <v>13.413695819440882</v>
      </c>
      <c r="H17" s="20">
        <f>H12/I12*100</f>
        <v>86.586304180559111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100</v>
      </c>
      <c r="C18" s="113">
        <v>9</v>
      </c>
      <c r="D18" s="39">
        <v>219</v>
      </c>
      <c r="E18" s="39">
        <f>SUM(C18:D18)</f>
        <v>228</v>
      </c>
      <c r="F18" s="40">
        <f>E18/E42*100</f>
        <v>5.6971514242878563</v>
      </c>
      <c r="G18" s="106">
        <v>200</v>
      </c>
      <c r="H18" s="39">
        <v>1262</v>
      </c>
      <c r="I18" s="39">
        <f>SUM(G18:H18)</f>
        <v>1462</v>
      </c>
      <c r="J18" s="91">
        <f>I18/I42*100</f>
        <v>9.5925464208385289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20</v>
      </c>
      <c r="D19" s="11">
        <v>23</v>
      </c>
      <c r="E19" s="11">
        <f>SUM(C19:D19)</f>
        <v>43</v>
      </c>
      <c r="F19" s="12">
        <f>E19/E43*100</f>
        <v>4.2448173741362289</v>
      </c>
      <c r="G19" s="110">
        <v>121</v>
      </c>
      <c r="H19" s="11">
        <v>224</v>
      </c>
      <c r="I19" s="11">
        <f>SUM(G19:H19)</f>
        <v>345</v>
      </c>
      <c r="J19" s="92">
        <f>I19/I43*100</f>
        <v>7.1325201571221841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27</v>
      </c>
      <c r="D20" s="11">
        <v>280</v>
      </c>
      <c r="E20" s="11">
        <f>SUM(C20:D20)</f>
        <v>307</v>
      </c>
      <c r="F20" s="12">
        <f>E20/E44*100</f>
        <v>7.5392927308447932</v>
      </c>
      <c r="G20" s="110">
        <v>69</v>
      </c>
      <c r="H20" s="11">
        <v>1205</v>
      </c>
      <c r="I20" s="11">
        <f>SUM(G20:H20)</f>
        <v>1274</v>
      </c>
      <c r="J20" s="92">
        <f>I20/I44*100</f>
        <v>8.2273167581530515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101</v>
      </c>
      <c r="C21" s="17">
        <f>C18/C19*100</f>
        <v>45</v>
      </c>
      <c r="D21" s="18">
        <f>D18/D19*100</f>
        <v>952.17391304347836</v>
      </c>
      <c r="E21" s="18">
        <f>E18/E19*100</f>
        <v>530.23255813953483</v>
      </c>
      <c r="F21" s="12"/>
      <c r="G21" s="22">
        <f>G18/G19*100</f>
        <v>165.28925619834712</v>
      </c>
      <c r="H21" s="18">
        <f>H18/H19*100</f>
        <v>563.39285714285711</v>
      </c>
      <c r="I21" s="18">
        <f>I18/I19*100</f>
        <v>423.76811594202894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104</v>
      </c>
      <c r="C22" s="17">
        <f>C18/C20*100</f>
        <v>33.333333333333329</v>
      </c>
      <c r="D22" s="18">
        <f>D18/D20*100</f>
        <v>78.214285714285708</v>
      </c>
      <c r="E22" s="18">
        <f>E18/E20*100</f>
        <v>74.267100977198695</v>
      </c>
      <c r="F22" s="12"/>
      <c r="G22" s="22">
        <f>G18/G20*100</f>
        <v>289.85507246376812</v>
      </c>
      <c r="H22" s="18">
        <f>H18/H20*100</f>
        <v>104.73029045643155</v>
      </c>
      <c r="I22" s="18">
        <f>I18/I20*100</f>
        <v>114.75667189952905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3.9473684210526314</v>
      </c>
      <c r="D23" s="25">
        <f>D18/E18*100</f>
        <v>96.05263157894737</v>
      </c>
      <c r="E23" s="25">
        <f>SUM(C23:D23)</f>
        <v>100</v>
      </c>
      <c r="F23" s="26"/>
      <c r="G23" s="24">
        <f>G18/I18*100</f>
        <v>13.679890560875513</v>
      </c>
      <c r="H23" s="25">
        <f>H18/I18*100</f>
        <v>86.320109439124479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100</v>
      </c>
      <c r="C24" s="111">
        <v>0</v>
      </c>
      <c r="D24" s="42">
        <v>0</v>
      </c>
      <c r="E24" s="41">
        <f>SUM(C24:D24)</f>
        <v>0</v>
      </c>
      <c r="F24" s="43">
        <f>E24/E42*100</f>
        <v>0</v>
      </c>
      <c r="G24" s="109">
        <v>0</v>
      </c>
      <c r="H24" s="42">
        <v>0</v>
      </c>
      <c r="I24" s="42">
        <f>SUM(G24:H24)</f>
        <v>0</v>
      </c>
      <c r="J24" s="94">
        <f>I24/I42*100</f>
        <v>0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0</v>
      </c>
      <c r="E25" s="10">
        <f>SUM(C25:D25)</f>
        <v>0</v>
      </c>
      <c r="F25" s="12">
        <f>E25/E43*100</f>
        <v>0</v>
      </c>
      <c r="G25" s="110">
        <v>0</v>
      </c>
      <c r="H25" s="11">
        <v>0</v>
      </c>
      <c r="I25" s="11">
        <f>SUM(G25:H25)</f>
        <v>0</v>
      </c>
      <c r="J25" s="92">
        <f>I25/I43*100</f>
        <v>0</v>
      </c>
      <c r="K25" s="80"/>
      <c r="L25" s="118" t="s">
        <v>14</v>
      </c>
      <c r="M25" s="118">
        <f>I24</f>
        <v>0</v>
      </c>
      <c r="N25" s="118">
        <f>I25</f>
        <v>0</v>
      </c>
      <c r="O25" s="118">
        <f>I26</f>
        <v>0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0</v>
      </c>
      <c r="D26" s="11">
        <v>0</v>
      </c>
      <c r="E26" s="10">
        <f>SUM(C26:D26)</f>
        <v>0</v>
      </c>
      <c r="F26" s="12">
        <f>E26/E44*100</f>
        <v>0</v>
      </c>
      <c r="G26" s="110">
        <v>0</v>
      </c>
      <c r="H26" s="11">
        <v>0</v>
      </c>
      <c r="I26" s="10">
        <f>SUM(G26:H26)</f>
        <v>0</v>
      </c>
      <c r="J26" s="92">
        <f>I26/I44*100</f>
        <v>0</v>
      </c>
      <c r="K26" s="80"/>
      <c r="L26" s="118" t="s">
        <v>13</v>
      </c>
      <c r="M26" s="130">
        <f>I18</f>
        <v>1462</v>
      </c>
      <c r="N26" s="130">
        <f>I19</f>
        <v>345</v>
      </c>
      <c r="O26" s="130">
        <f>I20</f>
        <v>1274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101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2"/>
      <c r="K27" s="80"/>
      <c r="L27" s="118" t="s">
        <v>12</v>
      </c>
      <c r="M27" s="130">
        <f>I12</f>
        <v>3899</v>
      </c>
      <c r="N27" s="130">
        <f>I13</f>
        <v>1581</v>
      </c>
      <c r="O27" s="130">
        <f>I14</f>
        <v>4227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104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2"/>
      <c r="K28" s="80"/>
      <c r="L28" s="118" t="s">
        <v>8</v>
      </c>
      <c r="M28" s="130">
        <f>I6</f>
        <v>7812</v>
      </c>
      <c r="N28" s="130">
        <f>I7</f>
        <v>1062</v>
      </c>
      <c r="O28" s="130">
        <f>I8</f>
        <v>8938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2" t="s">
        <v>15</v>
      </c>
      <c r="B30" s="44" t="s">
        <v>100</v>
      </c>
      <c r="C30" s="113">
        <f t="shared" ref="C30:J32" si="0">C6+C12+C18+C24</f>
        <v>622</v>
      </c>
      <c r="D30" s="39">
        <f t="shared" si="0"/>
        <v>3067</v>
      </c>
      <c r="E30" s="39">
        <f t="shared" si="0"/>
        <v>3689</v>
      </c>
      <c r="F30" s="40">
        <f t="shared" si="0"/>
        <v>92.178910544727628</v>
      </c>
      <c r="G30" s="106">
        <f t="shared" si="0"/>
        <v>1735</v>
      </c>
      <c r="H30" s="39">
        <f t="shared" si="0"/>
        <v>11438</v>
      </c>
      <c r="I30" s="39">
        <f t="shared" si="0"/>
        <v>13173</v>
      </c>
      <c r="J30" s="91">
        <f t="shared" si="0"/>
        <v>86.431336526474652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3"/>
      <c r="B31" s="242" t="s">
        <v>9</v>
      </c>
      <c r="C31" s="114">
        <f t="shared" si="0"/>
        <v>589</v>
      </c>
      <c r="D31" s="62">
        <f t="shared" si="0"/>
        <v>189</v>
      </c>
      <c r="E31" s="62">
        <f t="shared" si="0"/>
        <v>778</v>
      </c>
      <c r="F31" s="63">
        <f t="shared" si="0"/>
        <v>76.801579466929923</v>
      </c>
      <c r="G31" s="108">
        <f t="shared" si="0"/>
        <v>1677</v>
      </c>
      <c r="H31" s="62">
        <f t="shared" si="0"/>
        <v>1311</v>
      </c>
      <c r="I31" s="62">
        <f t="shared" si="0"/>
        <v>2988</v>
      </c>
      <c r="J31" s="96">
        <f t="shared" si="0"/>
        <v>61.773826752119092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3"/>
      <c r="B32" s="242" t="s">
        <v>11</v>
      </c>
      <c r="C32" s="114">
        <f t="shared" si="0"/>
        <v>720</v>
      </c>
      <c r="D32" s="62">
        <f t="shared" si="0"/>
        <v>3197</v>
      </c>
      <c r="E32" s="62">
        <f t="shared" si="0"/>
        <v>3917</v>
      </c>
      <c r="F32" s="63">
        <f t="shared" si="0"/>
        <v>96.193516699410608</v>
      </c>
      <c r="G32" s="108">
        <f t="shared" si="0"/>
        <v>2514</v>
      </c>
      <c r="H32" s="62">
        <f t="shared" si="0"/>
        <v>11925</v>
      </c>
      <c r="I32" s="62">
        <f t="shared" si="0"/>
        <v>14439</v>
      </c>
      <c r="J32" s="96">
        <f t="shared" si="0"/>
        <v>93.245075879883757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3"/>
      <c r="B33" s="242" t="s">
        <v>101</v>
      </c>
      <c r="C33" s="64">
        <f>C30/C31*100</f>
        <v>105.60271646859083</v>
      </c>
      <c r="D33" s="65">
        <f>D30/D31*100</f>
        <v>1622.7513227513227</v>
      </c>
      <c r="E33" s="65">
        <f>E30/E31*100</f>
        <v>474.1645244215938</v>
      </c>
      <c r="F33" s="63"/>
      <c r="G33" s="66">
        <f>G30/G31*100</f>
        <v>103.45855694692905</v>
      </c>
      <c r="H33" s="65">
        <f>H30/H31*100</f>
        <v>872.463768115942</v>
      </c>
      <c r="I33" s="65">
        <f>I30/I31*100</f>
        <v>440.86345381526104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3"/>
      <c r="B34" s="242" t="s">
        <v>104</v>
      </c>
      <c r="C34" s="64">
        <f>C30/C32*100</f>
        <v>86.388888888888886</v>
      </c>
      <c r="D34" s="65">
        <f>D30/D32*100</f>
        <v>95.933687832342812</v>
      </c>
      <c r="E34" s="65">
        <f>E30/E32*100</f>
        <v>94.179218789890214</v>
      </c>
      <c r="F34" s="63"/>
      <c r="G34" s="66">
        <f>G30/G32*100</f>
        <v>69.013524264120917</v>
      </c>
      <c r="H34" s="65">
        <f>H30/H32*100</f>
        <v>95.916142557651995</v>
      </c>
      <c r="I34" s="65">
        <f>I30/I32*100</f>
        <v>91.23207978391855</v>
      </c>
      <c r="J34" s="63"/>
      <c r="K34" s="255" t="s">
        <v>83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64"/>
      <c r="B35" s="243" t="s">
        <v>7</v>
      </c>
      <c r="C35" s="71">
        <f>C30/E30*100</f>
        <v>16.86093792355652</v>
      </c>
      <c r="D35" s="72">
        <f>D30/E30*100</f>
        <v>83.13906207644348</v>
      </c>
      <c r="E35" s="72">
        <f>SUM(C35:D35)</f>
        <v>100</v>
      </c>
      <c r="F35" s="73"/>
      <c r="G35" s="74">
        <f>G30/I30*100</f>
        <v>13.170879829955211</v>
      </c>
      <c r="H35" s="72">
        <f>H30/I30*100</f>
        <v>86.829120170044789</v>
      </c>
      <c r="I35" s="72">
        <f>SUM(G35:H35)</f>
        <v>100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5" t="s">
        <v>16</v>
      </c>
      <c r="B36" s="38" t="s">
        <v>100</v>
      </c>
      <c r="C36" s="113">
        <v>23</v>
      </c>
      <c r="D36" s="39">
        <v>290</v>
      </c>
      <c r="E36" s="39">
        <f>SUM(C36:D36)</f>
        <v>313</v>
      </c>
      <c r="F36" s="40">
        <f>E36/E42*100</f>
        <v>7.8210894552723635</v>
      </c>
      <c r="G36" s="106">
        <v>324</v>
      </c>
      <c r="H36" s="39">
        <v>1744</v>
      </c>
      <c r="I36" s="39">
        <f>G36+H36</f>
        <v>2068</v>
      </c>
      <c r="J36" s="40">
        <f>I36/I42*100</f>
        <v>13.568663473525358</v>
      </c>
      <c r="K36" s="80"/>
      <c r="Q36" s="81"/>
    </row>
    <row r="37" spans="1:17" ht="15" customHeight="1" x14ac:dyDescent="0.25">
      <c r="A37" s="266"/>
      <c r="B37" s="9" t="s">
        <v>9</v>
      </c>
      <c r="C37" s="115">
        <v>20</v>
      </c>
      <c r="D37" s="32">
        <v>215</v>
      </c>
      <c r="E37" s="207">
        <f>SUM(C37:D37)</f>
        <v>235</v>
      </c>
      <c r="F37" s="33">
        <f>E37/E43*100</f>
        <v>23.198420533070088</v>
      </c>
      <c r="G37" s="107">
        <v>404</v>
      </c>
      <c r="H37" s="32">
        <v>1445</v>
      </c>
      <c r="I37" s="32">
        <f>G37+H37</f>
        <v>1849</v>
      </c>
      <c r="J37" s="33">
        <f>I37/I43*100</f>
        <v>38.226173247880915</v>
      </c>
      <c r="K37" s="80"/>
      <c r="L37" s="118" t="s">
        <v>8</v>
      </c>
      <c r="M37" s="119">
        <f>J6</f>
        <v>51.25647923364609</v>
      </c>
      <c r="Q37" s="81"/>
    </row>
    <row r="38" spans="1:17" ht="15" customHeight="1" x14ac:dyDescent="0.25">
      <c r="A38" s="266"/>
      <c r="B38" s="9" t="s">
        <v>11</v>
      </c>
      <c r="C38" s="115">
        <v>6</v>
      </c>
      <c r="D38" s="32">
        <v>149</v>
      </c>
      <c r="E38" s="32">
        <f>SUM(C38:D38)</f>
        <v>155</v>
      </c>
      <c r="F38" s="33">
        <f>E38/E44*100</f>
        <v>3.8064833005893908</v>
      </c>
      <c r="G38" s="107">
        <v>28</v>
      </c>
      <c r="H38" s="32">
        <v>1018</v>
      </c>
      <c r="I38" s="32">
        <f>G38+H38</f>
        <v>1046</v>
      </c>
      <c r="J38" s="33">
        <f>I38/I44*100</f>
        <v>6.7549241201162413</v>
      </c>
      <c r="K38" s="80"/>
      <c r="L38" s="118" t="s">
        <v>12</v>
      </c>
      <c r="M38" s="119">
        <f>J12</f>
        <v>25.582310871990028</v>
      </c>
      <c r="Q38" s="81"/>
    </row>
    <row r="39" spans="1:17" ht="15" customHeight="1" x14ac:dyDescent="0.25">
      <c r="A39" s="266"/>
      <c r="B39" s="9" t="s">
        <v>101</v>
      </c>
      <c r="C39" s="34">
        <f>C36/C37*100</f>
        <v>114.99999999999999</v>
      </c>
      <c r="D39" s="35">
        <f>D36/D37*100</f>
        <v>134.88372093023256</v>
      </c>
      <c r="E39" s="35">
        <f>E36/E37*100</f>
        <v>133.19148936170214</v>
      </c>
      <c r="F39" s="33"/>
      <c r="G39" s="36">
        <f>G36/G37*100</f>
        <v>80.198019801980209</v>
      </c>
      <c r="H39" s="35">
        <f>H36/H37*100</f>
        <v>120.69204152249135</v>
      </c>
      <c r="I39" s="35">
        <f>I36/I37*100</f>
        <v>111.8442401297999</v>
      </c>
      <c r="J39" s="33"/>
      <c r="K39" s="80"/>
      <c r="L39" s="118" t="s">
        <v>13</v>
      </c>
      <c r="M39" s="119">
        <f>J18</f>
        <v>9.5925464208385289</v>
      </c>
      <c r="Q39" s="81"/>
    </row>
    <row r="40" spans="1:17" ht="15" customHeight="1" x14ac:dyDescent="0.25">
      <c r="A40" s="266"/>
      <c r="B40" s="9" t="s">
        <v>104</v>
      </c>
      <c r="C40" s="34">
        <f>C36/C38*100</f>
        <v>383.33333333333337</v>
      </c>
      <c r="D40" s="35">
        <f>D36/D38*100</f>
        <v>194.63087248322148</v>
      </c>
      <c r="E40" s="35">
        <f>E36/E38*100</f>
        <v>201.93548387096774</v>
      </c>
      <c r="F40" s="33"/>
      <c r="G40" s="36">
        <f>G36/G38*100</f>
        <v>1157.1428571428571</v>
      </c>
      <c r="H40" s="35">
        <f>H36/H38*100</f>
        <v>171.31630648330059</v>
      </c>
      <c r="I40" s="35">
        <f>I36/I38*100</f>
        <v>197.70554493307839</v>
      </c>
      <c r="J40" s="33"/>
      <c r="K40" s="80"/>
      <c r="L40" s="118" t="s">
        <v>14</v>
      </c>
      <c r="M40" s="119">
        <f>J24</f>
        <v>0</v>
      </c>
      <c r="Q40" s="81"/>
    </row>
    <row r="41" spans="1:17" ht="15" customHeight="1" thickBot="1" x14ac:dyDescent="0.3">
      <c r="A41" s="267"/>
      <c r="B41" s="244" t="s">
        <v>7</v>
      </c>
      <c r="C41" s="68">
        <f>C36/E36*100</f>
        <v>7.3482428115015974</v>
      </c>
      <c r="D41" s="69">
        <f>D36/E36*100</f>
        <v>92.651757188498408</v>
      </c>
      <c r="E41" s="69">
        <f>SUM(C41:D41)</f>
        <v>100</v>
      </c>
      <c r="F41" s="37"/>
      <c r="G41" s="70">
        <f>G36/I36*100</f>
        <v>15.667311411992262</v>
      </c>
      <c r="H41" s="69">
        <f>H36/I36*100</f>
        <v>84.332688588007727</v>
      </c>
      <c r="I41" s="69">
        <f>SUM(G41:H41)</f>
        <v>99.999999999999986</v>
      </c>
      <c r="J41" s="37"/>
      <c r="K41" s="80"/>
      <c r="L41" s="118" t="s">
        <v>84</v>
      </c>
      <c r="M41" s="119">
        <f>J36</f>
        <v>13.568663473525358</v>
      </c>
      <c r="Q41" s="81"/>
    </row>
    <row r="42" spans="1:17" ht="15" customHeight="1" x14ac:dyDescent="0.25">
      <c r="A42" s="245" t="s">
        <v>81</v>
      </c>
      <c r="B42" s="67" t="s">
        <v>100</v>
      </c>
      <c r="C42" s="116">
        <f t="shared" ref="C42:D44" si="1">C30+C36</f>
        <v>645</v>
      </c>
      <c r="D42" s="75">
        <f t="shared" si="1"/>
        <v>3357</v>
      </c>
      <c r="E42" s="75">
        <f>SUM(C42:D42)</f>
        <v>4002</v>
      </c>
      <c r="F42" s="76">
        <f>F6+F12+F18+F24+F36</f>
        <v>99.999999999999986</v>
      </c>
      <c r="G42" s="104">
        <f>G30+G36</f>
        <v>2059</v>
      </c>
      <c r="H42" s="75">
        <f t="shared" ref="G42:H44" si="2">H30+H36</f>
        <v>13182</v>
      </c>
      <c r="I42" s="75">
        <f>SUM(G42:H42)</f>
        <v>15241</v>
      </c>
      <c r="J42" s="76">
        <f>J6+J12+J18+J24+J36</f>
        <v>100.00000000000001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609</v>
      </c>
      <c r="D43" s="46">
        <f t="shared" si="1"/>
        <v>404</v>
      </c>
      <c r="E43" s="46">
        <f>SUM(C43:D43)</f>
        <v>1013</v>
      </c>
      <c r="F43" s="47">
        <f>F31+F37</f>
        <v>100.00000000000001</v>
      </c>
      <c r="G43" s="105">
        <f t="shared" si="2"/>
        <v>2081</v>
      </c>
      <c r="H43" s="46">
        <f t="shared" si="2"/>
        <v>2756</v>
      </c>
      <c r="I43" s="46">
        <f>SUM(G43:H43)</f>
        <v>4837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726</v>
      </c>
      <c r="D44" s="46">
        <f t="shared" si="1"/>
        <v>3346</v>
      </c>
      <c r="E44" s="46">
        <f>SUM(C44:D44)</f>
        <v>4072</v>
      </c>
      <c r="F44" s="47">
        <f>F32+F38</f>
        <v>100</v>
      </c>
      <c r="G44" s="105">
        <f t="shared" si="2"/>
        <v>2542</v>
      </c>
      <c r="H44" s="46">
        <f t="shared" si="2"/>
        <v>12943</v>
      </c>
      <c r="I44" s="236">
        <f>SUM(G44:H44)</f>
        <v>15485</v>
      </c>
      <c r="J44" s="47">
        <f>J32+J38</f>
        <v>100</v>
      </c>
      <c r="K44" s="80"/>
      <c r="Q44" s="81"/>
    </row>
    <row r="45" spans="1:17" ht="15" customHeight="1" x14ac:dyDescent="0.25">
      <c r="A45" s="245"/>
      <c r="B45" s="45" t="s">
        <v>101</v>
      </c>
      <c r="C45" s="48">
        <f>C42/C43*100</f>
        <v>105.91133004926108</v>
      </c>
      <c r="D45" s="49">
        <f>D42/D43*100</f>
        <v>830.94059405940595</v>
      </c>
      <c r="E45" s="49">
        <f>E42/E43*100</f>
        <v>395.06416584402768</v>
      </c>
      <c r="F45" s="47"/>
      <c r="G45" s="50">
        <f>G42/G43*100</f>
        <v>98.942815953868333</v>
      </c>
      <c r="H45" s="49">
        <f>H42/H43*100</f>
        <v>478.30188679245282</v>
      </c>
      <c r="I45" s="49">
        <f>I42/I43*100</f>
        <v>315.09199917304113</v>
      </c>
      <c r="J45" s="47"/>
      <c r="K45" s="80"/>
      <c r="Q45" s="81"/>
    </row>
    <row r="46" spans="1:17" ht="15" customHeight="1" x14ac:dyDescent="0.25">
      <c r="A46" s="245"/>
      <c r="B46" s="45" t="s">
        <v>104</v>
      </c>
      <c r="C46" s="48">
        <f>C42/C44*100</f>
        <v>88.84297520661157</v>
      </c>
      <c r="D46" s="49">
        <f>D42/D44*100</f>
        <v>100.32875074716078</v>
      </c>
      <c r="E46" s="49">
        <f>E42/E44*100</f>
        <v>98.280943025540282</v>
      </c>
      <c r="F46" s="47"/>
      <c r="G46" s="50">
        <f>G42/G44*100</f>
        <v>80.999213217938632</v>
      </c>
      <c r="H46" s="49">
        <f>H42/H44*100</f>
        <v>101.84655798501122</v>
      </c>
      <c r="I46" s="49">
        <f>I42/I44*100</f>
        <v>98.424281562802705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16.116941529235383</v>
      </c>
      <c r="D47" s="53">
        <f>D42/E42*100</f>
        <v>83.88305847076461</v>
      </c>
      <c r="E47" s="53">
        <f>SUM(C47:D47)</f>
        <v>100</v>
      </c>
      <c r="F47" s="54"/>
      <c r="G47" s="55">
        <f>G42/I42*100</f>
        <v>13.509612230168624</v>
      </c>
      <c r="H47" s="53">
        <f>H42/I42*100</f>
        <v>86.490387769831372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108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102</v>
      </c>
      <c r="B4" s="273" t="s">
        <v>100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101</v>
      </c>
      <c r="L4" s="277"/>
      <c r="M4" s="273" t="s">
        <v>104</v>
      </c>
      <c r="N4" s="273"/>
      <c r="O4" s="278" t="s">
        <v>105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70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0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Austrija</v>
      </c>
      <c r="R5" s="142">
        <f>D6</f>
        <v>24.891824185834661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31" t="s">
        <v>30</v>
      </c>
      <c r="B6" s="166">
        <v>893</v>
      </c>
      <c r="C6" s="167">
        <v>3279</v>
      </c>
      <c r="D6" s="171">
        <f t="shared" ref="D6:D37" si="1">IF($C$83&lt;&gt;0,C6/$C$83*100,0)</f>
        <v>24.891824185834661</v>
      </c>
      <c r="E6" s="168">
        <v>13</v>
      </c>
      <c r="F6" s="167">
        <v>35</v>
      </c>
      <c r="G6" s="169">
        <f t="shared" ref="G6:G37" si="2">IF($F$83&lt;&gt;0,F6/$F$83*100,0)</f>
        <v>1.1713520749665327</v>
      </c>
      <c r="H6" s="166">
        <v>658</v>
      </c>
      <c r="I6" s="167">
        <v>2236</v>
      </c>
      <c r="J6" s="171">
        <f t="shared" ref="J6:J37" si="3">IF($I$83&lt;&gt;0,I6/$I$83*100,0)</f>
        <v>15.485836969319205</v>
      </c>
      <c r="K6" s="177">
        <f>IF(OR(B6&lt;&gt;0)*(E6&lt;&gt;0),B6/E6*100," ")</f>
        <v>6869.2307692307695</v>
      </c>
      <c r="L6" s="178">
        <f>IF(OR(C6&lt;&gt;0)*(F6&lt;&gt;0),C6/F6*100," ")</f>
        <v>9368.5714285714275</v>
      </c>
      <c r="M6" s="175">
        <f>IF(OR(B6&lt;&gt;0)*(H6&lt;&gt;0),B6/H6*100," ")</f>
        <v>135.71428571428572</v>
      </c>
      <c r="N6" s="176">
        <f>IF(OR(C6&lt;&gt;0)*(I6&lt;&gt;0),C6/I6*100," ")</f>
        <v>146.64579606440071</v>
      </c>
      <c r="O6" s="177">
        <f>IF(OR(E6&lt;&gt;0)*(H6&lt;&gt;0),E6/H6*100," ")</f>
        <v>1.9756838905775076</v>
      </c>
      <c r="P6" s="178">
        <f>IF(OR(F6&lt;&gt;0)*(I6&lt;&gt;0),F6/I6*100," ")</f>
        <v>1.5652951699463327</v>
      </c>
      <c r="Q6" t="str">
        <f t="shared" si="0"/>
        <v>Njemačka</v>
      </c>
      <c r="R6" s="142">
        <f t="shared" ref="R6:R14" si="4">D7</f>
        <v>24.891824185834661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9" t="s">
        <v>24</v>
      </c>
      <c r="B7" s="149">
        <v>695</v>
      </c>
      <c r="C7" s="150">
        <v>3279</v>
      </c>
      <c r="D7" s="172">
        <f t="shared" si="1"/>
        <v>24.891824185834661</v>
      </c>
      <c r="E7" s="153">
        <v>28</v>
      </c>
      <c r="F7" s="150">
        <v>179</v>
      </c>
      <c r="G7" s="56">
        <f t="shared" si="2"/>
        <v>5.9906291834002676</v>
      </c>
      <c r="H7" s="149">
        <v>848</v>
      </c>
      <c r="I7" s="150">
        <v>4215</v>
      </c>
      <c r="J7" s="171">
        <f t="shared" si="3"/>
        <v>29.191772283399125</v>
      </c>
      <c r="K7" s="57">
        <f t="shared" ref="K7:K70" si="5">IF(OR(B7&lt;&gt;0)*(E7&lt;&gt;0),B7/E7*100," ")</f>
        <v>2482.1428571428573</v>
      </c>
      <c r="L7" s="58">
        <f t="shared" ref="L7:L70" si="6">IF(OR(C7&lt;&gt;0)*(F7&lt;&gt;0),C7/F7*100," ")</f>
        <v>1831.8435754189945</v>
      </c>
      <c r="M7" s="59">
        <f t="shared" ref="M7:M70" si="7">IF(OR(B7&lt;&gt;0)*(H7&lt;&gt;0),B7/H7*100," ")</f>
        <v>81.95754716981132</v>
      </c>
      <c r="N7" s="162">
        <f t="shared" ref="N7:N70" si="8">IF(OR(C7&lt;&gt;0)*(I7&lt;&gt;0),C7/I7*100," ")</f>
        <v>77.793594306049812</v>
      </c>
      <c r="O7" s="57">
        <f t="shared" ref="O7:O70" si="9">IF(OR(E7&lt;&gt;0)*(H7&lt;&gt;0),E7/H7*100," ")</f>
        <v>3.3018867924528301</v>
      </c>
      <c r="P7" s="58">
        <f t="shared" ref="P7:P70" si="10">IF(OR(F7&lt;&gt;0)*(I7&lt;&gt;0),F7/I7*100," ")</f>
        <v>4.246737841043891</v>
      </c>
      <c r="Q7" t="str">
        <f t="shared" si="0"/>
        <v>Hrvatska</v>
      </c>
      <c r="R7" s="142">
        <f t="shared" si="4"/>
        <v>13.170879829955211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9" t="s">
        <v>85</v>
      </c>
      <c r="B8" s="149">
        <v>622</v>
      </c>
      <c r="C8" s="150">
        <v>1735</v>
      </c>
      <c r="D8" s="172">
        <f t="shared" si="1"/>
        <v>13.170879829955211</v>
      </c>
      <c r="E8" s="153">
        <v>589</v>
      </c>
      <c r="F8" s="150">
        <v>1677</v>
      </c>
      <c r="G8" s="56">
        <f t="shared" si="2"/>
        <v>56.124497991967871</v>
      </c>
      <c r="H8" s="149">
        <v>720</v>
      </c>
      <c r="I8" s="150">
        <v>2514</v>
      </c>
      <c r="J8" s="171">
        <f t="shared" si="3"/>
        <v>17.411178059422397</v>
      </c>
      <c r="K8" s="57">
        <f t="shared" si="5"/>
        <v>105.60271646859083</v>
      </c>
      <c r="L8" s="58">
        <f t="shared" si="6"/>
        <v>103.45855694692905</v>
      </c>
      <c r="M8" s="59">
        <f t="shared" si="7"/>
        <v>86.388888888888886</v>
      </c>
      <c r="N8" s="162">
        <f t="shared" si="8"/>
        <v>69.013524264120917</v>
      </c>
      <c r="O8" s="57">
        <f t="shared" si="9"/>
        <v>81.805555555555557</v>
      </c>
      <c r="P8" s="58">
        <f t="shared" si="10"/>
        <v>66.706443914081149</v>
      </c>
      <c r="Q8" t="str">
        <f t="shared" si="0"/>
        <v>Slovenija</v>
      </c>
      <c r="R8" s="142">
        <f t="shared" si="4"/>
        <v>12.457299020724207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9" t="s">
        <v>22</v>
      </c>
      <c r="B9" s="149">
        <v>656</v>
      </c>
      <c r="C9" s="150">
        <v>1641</v>
      </c>
      <c r="D9" s="172">
        <f t="shared" si="1"/>
        <v>12.457299020724207</v>
      </c>
      <c r="E9" s="153">
        <v>72</v>
      </c>
      <c r="F9" s="150">
        <v>314</v>
      </c>
      <c r="G9" s="56">
        <f t="shared" si="2"/>
        <v>10.508701472556895</v>
      </c>
      <c r="H9" s="149">
        <v>695</v>
      </c>
      <c r="I9" s="150">
        <v>1636</v>
      </c>
      <c r="J9" s="171">
        <f t="shared" si="3"/>
        <v>11.330424544636056</v>
      </c>
      <c r="K9" s="57">
        <f t="shared" si="5"/>
        <v>911.11111111111109</v>
      </c>
      <c r="L9" s="58">
        <f t="shared" si="6"/>
        <v>522.61146496815286</v>
      </c>
      <c r="M9" s="59">
        <f t="shared" si="7"/>
        <v>94.388489208633104</v>
      </c>
      <c r="N9" s="162">
        <f t="shared" si="8"/>
        <v>100.30562347188263</v>
      </c>
      <c r="O9" s="57">
        <f t="shared" si="9"/>
        <v>10.359712230215827</v>
      </c>
      <c r="P9" s="58">
        <f t="shared" si="10"/>
        <v>19.193154034229828</v>
      </c>
      <c r="Q9" t="str">
        <f t="shared" si="0"/>
        <v>Bosna i Hercegovina</v>
      </c>
      <c r="R9" s="142">
        <f t="shared" si="4"/>
        <v>4.1524330069080699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9" t="s">
        <v>106</v>
      </c>
      <c r="B10" s="149">
        <v>43</v>
      </c>
      <c r="C10" s="150">
        <v>547</v>
      </c>
      <c r="D10" s="172">
        <f t="shared" si="1"/>
        <v>4.1524330069080699</v>
      </c>
      <c r="E10" s="153">
        <v>25</v>
      </c>
      <c r="F10" s="150">
        <v>488</v>
      </c>
      <c r="G10" s="56">
        <f t="shared" si="2"/>
        <v>16.331994645247658</v>
      </c>
      <c r="H10" s="149">
        <v>69</v>
      </c>
      <c r="I10" s="150">
        <v>948</v>
      </c>
      <c r="J10" s="171">
        <f t="shared" si="3"/>
        <v>6.5655516309993764</v>
      </c>
      <c r="K10" s="57">
        <f t="shared" si="5"/>
        <v>172</v>
      </c>
      <c r="L10" s="58">
        <f t="shared" si="6"/>
        <v>112.09016393442623</v>
      </c>
      <c r="M10" s="59">
        <f t="shared" si="7"/>
        <v>62.318840579710141</v>
      </c>
      <c r="N10" s="162">
        <f t="shared" si="8"/>
        <v>57.700421940928273</v>
      </c>
      <c r="O10" s="57">
        <f t="shared" si="9"/>
        <v>36.231884057971016</v>
      </c>
      <c r="P10" s="58">
        <f t="shared" si="10"/>
        <v>51.47679324894515</v>
      </c>
      <c r="Q10" t="str">
        <f t="shared" si="0"/>
        <v>Italija</v>
      </c>
      <c r="R10" s="142">
        <f t="shared" si="4"/>
        <v>3.2566613527670234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30" t="s">
        <v>42</v>
      </c>
      <c r="B11" s="157">
        <v>163</v>
      </c>
      <c r="C11" s="158">
        <v>429</v>
      </c>
      <c r="D11" s="173">
        <f t="shared" si="1"/>
        <v>3.2566613527670234</v>
      </c>
      <c r="E11" s="159">
        <v>1</v>
      </c>
      <c r="F11" s="158">
        <v>1</v>
      </c>
      <c r="G11" s="160">
        <f t="shared" si="2"/>
        <v>3.3467202141900937E-2</v>
      </c>
      <c r="H11" s="157">
        <v>303</v>
      </c>
      <c r="I11" s="151">
        <v>747</v>
      </c>
      <c r="J11" s="201">
        <f t="shared" si="3"/>
        <v>5.1734884687305218</v>
      </c>
      <c r="K11" s="132">
        <f t="shared" si="5"/>
        <v>16300</v>
      </c>
      <c r="L11" s="133">
        <f t="shared" si="6"/>
        <v>42900</v>
      </c>
      <c r="M11" s="134">
        <f t="shared" si="7"/>
        <v>53.795379537953792</v>
      </c>
      <c r="N11" s="163">
        <f t="shared" si="8"/>
        <v>57.429718875502012</v>
      </c>
      <c r="O11" s="132">
        <f t="shared" si="9"/>
        <v>0.33003300330033003</v>
      </c>
      <c r="P11" s="133">
        <f t="shared" si="10"/>
        <v>0.13386880856760375</v>
      </c>
      <c r="Q11" t="str">
        <f t="shared" si="0"/>
        <v>Mađarska</v>
      </c>
      <c r="R11" s="142">
        <f t="shared" si="4"/>
        <v>2.7480452440598193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30" t="s">
        <v>46</v>
      </c>
      <c r="B12" s="157">
        <v>109</v>
      </c>
      <c r="C12" s="158">
        <v>362</v>
      </c>
      <c r="D12" s="173">
        <f t="shared" si="1"/>
        <v>2.7480452440598193</v>
      </c>
      <c r="E12" s="159">
        <v>6</v>
      </c>
      <c r="F12" s="158">
        <v>18</v>
      </c>
      <c r="G12" s="160">
        <f t="shared" si="2"/>
        <v>0.60240963855421692</v>
      </c>
      <c r="H12" s="157">
        <v>111</v>
      </c>
      <c r="I12" s="151">
        <v>314</v>
      </c>
      <c r="J12" s="201">
        <f t="shared" si="3"/>
        <v>2.1746658355841815</v>
      </c>
      <c r="K12" s="132">
        <f t="shared" si="5"/>
        <v>1816.6666666666667</v>
      </c>
      <c r="L12" s="133">
        <f t="shared" si="6"/>
        <v>2011.1111111111111</v>
      </c>
      <c r="M12" s="134">
        <f t="shared" si="7"/>
        <v>98.198198198198199</v>
      </c>
      <c r="N12" s="163">
        <f t="shared" si="8"/>
        <v>115.28662420382165</v>
      </c>
      <c r="O12" s="132">
        <f t="shared" si="9"/>
        <v>5.4054054054054053</v>
      </c>
      <c r="P12" s="133">
        <f t="shared" si="10"/>
        <v>5.7324840764331215</v>
      </c>
      <c r="Q12" t="str">
        <f t="shared" si="0"/>
        <v>Ukrajina</v>
      </c>
      <c r="R12" s="142">
        <f t="shared" si="4"/>
        <v>2.3912548394443176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30" t="s">
        <v>92</v>
      </c>
      <c r="B13" s="157">
        <v>28</v>
      </c>
      <c r="C13" s="158">
        <v>315</v>
      </c>
      <c r="D13" s="173">
        <f t="shared" si="1"/>
        <v>2.3912548394443176</v>
      </c>
      <c r="E13" s="159">
        <v>3</v>
      </c>
      <c r="F13" s="158">
        <v>14</v>
      </c>
      <c r="G13" s="160">
        <f t="shared" si="2"/>
        <v>0.46854082998661312</v>
      </c>
      <c r="H13" s="157">
        <v>24</v>
      </c>
      <c r="I13" s="151">
        <v>129</v>
      </c>
      <c r="J13" s="201">
        <f t="shared" si="3"/>
        <v>0.89341367130687732</v>
      </c>
      <c r="K13" s="132">
        <f t="shared" si="5"/>
        <v>933.33333333333337</v>
      </c>
      <c r="L13" s="133">
        <f t="shared" si="6"/>
        <v>2250</v>
      </c>
      <c r="M13" s="134">
        <f t="shared" si="7"/>
        <v>116.66666666666667</v>
      </c>
      <c r="N13" s="163">
        <f t="shared" si="8"/>
        <v>244.18604651162789</v>
      </c>
      <c r="O13" s="132">
        <f t="shared" si="9"/>
        <v>12.5</v>
      </c>
      <c r="P13" s="133">
        <f t="shared" si="10"/>
        <v>10.852713178294573</v>
      </c>
      <c r="Q13" t="str">
        <f t="shared" si="0"/>
        <v>Slovačka</v>
      </c>
      <c r="R13" s="142">
        <f t="shared" si="4"/>
        <v>1.943369012373795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30" t="s">
        <v>53</v>
      </c>
      <c r="B14" s="157">
        <v>66</v>
      </c>
      <c r="C14" s="158">
        <v>256</v>
      </c>
      <c r="D14" s="173">
        <f>IF($C$83&lt;&gt;0,C14/$C$83*100,0)</f>
        <v>1.943369012373795</v>
      </c>
      <c r="E14" s="159">
        <v>3</v>
      </c>
      <c r="F14" s="158">
        <v>23</v>
      </c>
      <c r="G14" s="160">
        <f t="shared" si="2"/>
        <v>0.76974564926372158</v>
      </c>
      <c r="H14" s="157">
        <v>73</v>
      </c>
      <c r="I14" s="151">
        <v>296</v>
      </c>
      <c r="J14" s="201">
        <f t="shared" si="3"/>
        <v>2.0500034628436872</v>
      </c>
      <c r="K14" s="132">
        <f t="shared" si="5"/>
        <v>2200</v>
      </c>
      <c r="L14" s="133">
        <f t="shared" si="6"/>
        <v>1113.0434782608695</v>
      </c>
      <c r="M14" s="134">
        <f t="shared" si="7"/>
        <v>90.410958904109577</v>
      </c>
      <c r="N14" s="163">
        <f t="shared" si="8"/>
        <v>86.486486486486484</v>
      </c>
      <c r="O14" s="132">
        <f t="shared" si="9"/>
        <v>4.10958904109589</v>
      </c>
      <c r="P14" s="133">
        <f t="shared" si="10"/>
        <v>7.7702702702702702</v>
      </c>
      <c r="Q14" t="str">
        <f t="shared" si="0"/>
        <v>Belgija</v>
      </c>
      <c r="R14" s="142">
        <f t="shared" si="4"/>
        <v>1.4119790480528354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30" t="s">
        <v>31</v>
      </c>
      <c r="B15" s="157">
        <v>41</v>
      </c>
      <c r="C15" s="158">
        <v>186</v>
      </c>
      <c r="D15" s="173">
        <f t="shared" si="1"/>
        <v>1.4119790480528354</v>
      </c>
      <c r="E15" s="159">
        <v>0</v>
      </c>
      <c r="F15" s="158">
        <v>0</v>
      </c>
      <c r="G15" s="160">
        <f t="shared" si="2"/>
        <v>0</v>
      </c>
      <c r="H15" s="157">
        <v>14</v>
      </c>
      <c r="I15" s="151">
        <v>27</v>
      </c>
      <c r="J15" s="201">
        <f t="shared" si="3"/>
        <v>0.18699355911074175</v>
      </c>
      <c r="K15" s="132" t="str">
        <f t="shared" si="5"/>
        <v xml:space="preserve"> </v>
      </c>
      <c r="L15" s="133" t="str">
        <f t="shared" si="6"/>
        <v xml:space="preserve"> </v>
      </c>
      <c r="M15" s="134">
        <f t="shared" si="7"/>
        <v>292.85714285714283</v>
      </c>
      <c r="N15" s="163">
        <f t="shared" si="8"/>
        <v>688.88888888888891</v>
      </c>
      <c r="O15" s="132" t="str">
        <f t="shared" si="9"/>
        <v xml:space="preserve"> </v>
      </c>
      <c r="P15" s="133" t="str">
        <f t="shared" si="10"/>
        <v xml:space="preserve"> 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28</v>
      </c>
      <c r="B16" s="110">
        <v>58</v>
      </c>
      <c r="C16" s="11">
        <v>176</v>
      </c>
      <c r="D16" s="174">
        <f t="shared" si="1"/>
        <v>1.336066196006984</v>
      </c>
      <c r="E16" s="112">
        <v>6</v>
      </c>
      <c r="F16" s="11">
        <v>10</v>
      </c>
      <c r="G16" s="131">
        <f t="shared" si="2"/>
        <v>0.33467202141900937</v>
      </c>
      <c r="H16" s="110">
        <v>79</v>
      </c>
      <c r="I16" s="11">
        <v>219</v>
      </c>
      <c r="J16" s="202">
        <f t="shared" si="3"/>
        <v>1.5167255350093496</v>
      </c>
      <c r="K16" s="135">
        <f>IF(OR(B19&lt;&gt;0)*(E16&lt;&gt;0),B19/E16*100," ")</f>
        <v>700</v>
      </c>
      <c r="L16" s="136">
        <f>IF(OR(C19&lt;&gt;0)*(F16&lt;&gt;0),C19/F16*100," ")</f>
        <v>1460</v>
      </c>
      <c r="M16" s="137">
        <f>IF(OR(B19&lt;&gt;0)*(H16&lt;&gt;0),B19/H16*100," ")</f>
        <v>53.164556962025308</v>
      </c>
      <c r="N16" s="164">
        <f>IF(OR(C19&lt;&gt;0)*(I16&lt;&gt;0),C19/I16*100," ")</f>
        <v>66.666666666666657</v>
      </c>
      <c r="O16" s="135">
        <f t="shared" si="9"/>
        <v>7.59493670886076</v>
      </c>
      <c r="P16" s="136">
        <f t="shared" si="10"/>
        <v>4.5662100456620998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21</v>
      </c>
      <c r="B17" s="110">
        <v>54</v>
      </c>
      <c r="C17" s="11">
        <v>170</v>
      </c>
      <c r="D17" s="174">
        <f t="shared" si="1"/>
        <v>1.2905184847794733</v>
      </c>
      <c r="E17" s="112">
        <v>3</v>
      </c>
      <c r="F17" s="11">
        <v>17</v>
      </c>
      <c r="G17" s="131">
        <f t="shared" si="2"/>
        <v>0.5689424364123159</v>
      </c>
      <c r="H17" s="110">
        <v>58</v>
      </c>
      <c r="I17" s="11">
        <v>162</v>
      </c>
      <c r="J17" s="202">
        <f t="shared" si="3"/>
        <v>1.1219613546644505</v>
      </c>
      <c r="K17" s="135">
        <f>IF(OR(B22&lt;&gt;0)*(E17&lt;&gt;0),B22/E17*100," ")</f>
        <v>400</v>
      </c>
      <c r="L17" s="136">
        <f>IF(OR(C22&lt;&gt;0)*(F17&lt;&gt;0),C22/F17*100," ")</f>
        <v>229.41176470588235</v>
      </c>
      <c r="M17" s="137">
        <f>IF(OR(B22&lt;&gt;0)*(H17&lt;&gt;0),B22/H17*100," ")</f>
        <v>20.689655172413794</v>
      </c>
      <c r="N17" s="164">
        <f>IF(OR(C22&lt;&gt;0)*(I17&lt;&gt;0),C22/I17*100," ")</f>
        <v>24.074074074074073</v>
      </c>
      <c r="O17" s="135">
        <f t="shared" si="9"/>
        <v>5.1724137931034484</v>
      </c>
      <c r="P17" s="136">
        <f t="shared" si="10"/>
        <v>10.493827160493826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36</v>
      </c>
      <c r="B18" s="110">
        <v>50</v>
      </c>
      <c r="C18" s="11">
        <v>153</v>
      </c>
      <c r="D18" s="174">
        <f t="shared" si="1"/>
        <v>1.1614666363015258</v>
      </c>
      <c r="E18" s="112">
        <v>2</v>
      </c>
      <c r="F18" s="11">
        <v>4</v>
      </c>
      <c r="G18" s="131">
        <f t="shared" si="2"/>
        <v>0.13386880856760375</v>
      </c>
      <c r="H18" s="110">
        <v>18</v>
      </c>
      <c r="I18" s="11">
        <v>54</v>
      </c>
      <c r="J18" s="202">
        <f t="shared" si="3"/>
        <v>0.37398711822148351</v>
      </c>
      <c r="K18" s="135">
        <f>IF(OR(B20&lt;&gt;0)*(E18&lt;&gt;0),B20/E18*100," ")</f>
        <v>750</v>
      </c>
      <c r="L18" s="136">
        <f>IF(OR(C20&lt;&gt;0)*(F18&lt;&gt;0),C20/F18*100," ")</f>
        <v>1900</v>
      </c>
      <c r="M18" s="137">
        <f>IF(OR(B20&lt;&gt;0)*(H18&lt;&gt;0),B20/H18*100," ")</f>
        <v>83.333333333333343</v>
      </c>
      <c r="N18" s="164">
        <f>IF(OR(C20&lt;&gt;0)*(I18&lt;&gt;0),C20/I18*100," ")</f>
        <v>140.74074074074073</v>
      </c>
      <c r="O18" s="135">
        <f t="shared" si="9"/>
        <v>11.111111111111111</v>
      </c>
      <c r="P18" s="136">
        <f t="shared" si="10"/>
        <v>7.4074074074074066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54</v>
      </c>
      <c r="B19" s="190">
        <v>42</v>
      </c>
      <c r="C19" s="152">
        <v>146</v>
      </c>
      <c r="D19" s="174">
        <f t="shared" si="1"/>
        <v>1.1083276398694299</v>
      </c>
      <c r="E19" s="112">
        <v>0</v>
      </c>
      <c r="F19" s="11">
        <v>7</v>
      </c>
      <c r="G19" s="131">
        <f t="shared" si="2"/>
        <v>0.23427041499330656</v>
      </c>
      <c r="H19" s="110">
        <v>30</v>
      </c>
      <c r="I19" s="11">
        <v>199</v>
      </c>
      <c r="J19" s="202">
        <f t="shared" si="3"/>
        <v>1.3782117875199114</v>
      </c>
      <c r="K19" s="135" t="str">
        <f t="shared" ref="K19:L22" si="11">IF(OR(B19&lt;&gt;0)*(E19&lt;&gt;0),B19/E19*100," ")</f>
        <v xml:space="preserve"> </v>
      </c>
      <c r="L19" s="136">
        <f t="shared" si="11"/>
        <v>2085.7142857142858</v>
      </c>
      <c r="M19" s="137">
        <f t="shared" ref="M19:N25" si="12">IF(OR(B23&lt;&gt;0)*(H19&lt;&gt;0),B23/H19*100," ")</f>
        <v>83.333333333333343</v>
      </c>
      <c r="N19" s="164">
        <f t="shared" si="12"/>
        <v>19.095477386934672</v>
      </c>
      <c r="O19" s="135" t="str">
        <f t="shared" si="9"/>
        <v xml:space="preserve"> </v>
      </c>
      <c r="P19" s="136">
        <f t="shared" si="10"/>
        <v>3.5175879396984926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25</v>
      </c>
      <c r="B20" s="190">
        <v>15</v>
      </c>
      <c r="C20" s="152">
        <v>76</v>
      </c>
      <c r="D20" s="174">
        <f t="shared" si="1"/>
        <v>0.57693767554847042</v>
      </c>
      <c r="E20" s="112">
        <v>0</v>
      </c>
      <c r="F20" s="11">
        <v>0</v>
      </c>
      <c r="G20" s="131">
        <f t="shared" si="2"/>
        <v>0</v>
      </c>
      <c r="H20" s="110">
        <v>3</v>
      </c>
      <c r="I20" s="11">
        <v>6</v>
      </c>
      <c r="J20" s="202">
        <f t="shared" si="3"/>
        <v>4.1554124246831498E-2</v>
      </c>
      <c r="K20" s="135" t="str">
        <f t="shared" si="11"/>
        <v xml:space="preserve"> </v>
      </c>
      <c r="L20" s="136" t="str">
        <f t="shared" si="11"/>
        <v xml:space="preserve"> </v>
      </c>
      <c r="M20" s="137">
        <f t="shared" si="12"/>
        <v>100</v>
      </c>
      <c r="N20" s="164">
        <f t="shared" si="12"/>
        <v>550</v>
      </c>
      <c r="O20" s="135" t="str">
        <f t="shared" si="9"/>
        <v xml:space="preserve"> </v>
      </c>
      <c r="P20" s="136" t="str">
        <f t="shared" si="10"/>
        <v xml:space="preserve"> 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52</v>
      </c>
      <c r="B21" s="110">
        <v>12</v>
      </c>
      <c r="C21" s="11">
        <v>48</v>
      </c>
      <c r="D21" s="174">
        <f t="shared" si="1"/>
        <v>0.36438168982008656</v>
      </c>
      <c r="E21" s="112">
        <v>1</v>
      </c>
      <c r="F21" s="11">
        <v>2</v>
      </c>
      <c r="G21" s="131">
        <f t="shared" si="2"/>
        <v>6.6934404283801874E-2</v>
      </c>
      <c r="H21" s="110">
        <v>14</v>
      </c>
      <c r="I21" s="11">
        <v>20</v>
      </c>
      <c r="J21" s="202">
        <f t="shared" si="3"/>
        <v>0.13851374748943832</v>
      </c>
      <c r="K21" s="135">
        <f t="shared" si="11"/>
        <v>1200</v>
      </c>
      <c r="L21" s="136">
        <f t="shared" si="11"/>
        <v>2400</v>
      </c>
      <c r="M21" s="137">
        <f t="shared" si="12"/>
        <v>107.14285714285714</v>
      </c>
      <c r="N21" s="164">
        <f t="shared" si="12"/>
        <v>160</v>
      </c>
      <c r="O21" s="135">
        <f t="shared" si="9"/>
        <v>7.1428571428571423</v>
      </c>
      <c r="P21" s="136">
        <f t="shared" si="10"/>
        <v>10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51</v>
      </c>
      <c r="B22" s="190">
        <v>12</v>
      </c>
      <c r="C22" s="152">
        <v>39</v>
      </c>
      <c r="D22" s="174">
        <f t="shared" si="1"/>
        <v>0.29606012297882028</v>
      </c>
      <c r="E22" s="112">
        <v>11</v>
      </c>
      <c r="F22" s="11">
        <v>11</v>
      </c>
      <c r="G22" s="131">
        <f t="shared" si="2"/>
        <v>0.36813922356091028</v>
      </c>
      <c r="H22" s="110">
        <v>14</v>
      </c>
      <c r="I22" s="11">
        <v>40</v>
      </c>
      <c r="J22" s="202">
        <f t="shared" si="3"/>
        <v>0.27702749497887663</v>
      </c>
      <c r="K22" s="135">
        <f t="shared" si="11"/>
        <v>109.09090909090908</v>
      </c>
      <c r="L22" s="232">
        <f t="shared" si="11"/>
        <v>354.54545454545456</v>
      </c>
      <c r="M22" s="137">
        <f t="shared" si="12"/>
        <v>50</v>
      </c>
      <c r="N22" s="164">
        <f t="shared" si="12"/>
        <v>75</v>
      </c>
      <c r="O22" s="135">
        <f t="shared" si="9"/>
        <v>78.571428571428569</v>
      </c>
      <c r="P22" s="136">
        <f t="shared" si="10"/>
        <v>27.500000000000004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27</v>
      </c>
      <c r="B23" s="190">
        <v>25</v>
      </c>
      <c r="C23" s="152">
        <v>38</v>
      </c>
      <c r="D23" s="174">
        <f t="shared" si="1"/>
        <v>0.28846883777423521</v>
      </c>
      <c r="E23" s="112">
        <v>0</v>
      </c>
      <c r="F23" s="11">
        <v>0</v>
      </c>
      <c r="G23" s="131">
        <f t="shared" si="2"/>
        <v>0</v>
      </c>
      <c r="H23" s="110">
        <v>42</v>
      </c>
      <c r="I23" s="11">
        <v>108</v>
      </c>
      <c r="J23" s="202">
        <f t="shared" si="3"/>
        <v>0.74797423644296701</v>
      </c>
      <c r="K23" s="135" t="str">
        <f>IF(OR(B23&lt;&gt;0)*(E23&lt;&gt;0),B23/E23*100," ")</f>
        <v xml:space="preserve"> </v>
      </c>
      <c r="L23" s="136" t="str">
        <f>IF(OR(C27&lt;&gt;0)*(F23&lt;&gt;0),C27/F23*100," ")</f>
        <v xml:space="preserve"> </v>
      </c>
      <c r="M23" s="137">
        <f t="shared" si="12"/>
        <v>14.285714285714285</v>
      </c>
      <c r="N23" s="164">
        <f t="shared" si="12"/>
        <v>25.925925925925924</v>
      </c>
      <c r="O23" s="135" t="str">
        <f t="shared" si="9"/>
        <v xml:space="preserve"> </v>
      </c>
      <c r="P23" s="136" t="str">
        <f t="shared" si="10"/>
        <v xml:space="preserve"> 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47</v>
      </c>
      <c r="B24" s="190">
        <v>3</v>
      </c>
      <c r="C24" s="152">
        <v>33</v>
      </c>
      <c r="D24" s="174">
        <f t="shared" si="1"/>
        <v>0.25051241175130951</v>
      </c>
      <c r="E24" s="112">
        <v>0</v>
      </c>
      <c r="F24" s="11">
        <v>0</v>
      </c>
      <c r="G24" s="131">
        <f t="shared" si="2"/>
        <v>0</v>
      </c>
      <c r="H24" s="110">
        <v>3</v>
      </c>
      <c r="I24" s="11">
        <v>3</v>
      </c>
      <c r="J24" s="202">
        <f t="shared" si="3"/>
        <v>2.0777062123415749E-2</v>
      </c>
      <c r="K24" s="135" t="str">
        <f>IF(OR(B28&lt;&gt;0)*(E24&lt;&gt;0),B28/E24*100," ")</f>
        <v xml:space="preserve"> </v>
      </c>
      <c r="L24" s="136" t="str">
        <f>IF(OR(C28&lt;&gt;0)*(F24&lt;&gt;0),C28/F24*100," ")</f>
        <v xml:space="preserve"> </v>
      </c>
      <c r="M24" s="137">
        <f t="shared" si="12"/>
        <v>233.33333333333334</v>
      </c>
      <c r="N24" s="164">
        <f t="shared" si="12"/>
        <v>666.66666666666674</v>
      </c>
      <c r="O24" s="135" t="str">
        <f t="shared" si="9"/>
        <v xml:space="preserve"> </v>
      </c>
      <c r="P24" s="136" t="str">
        <f t="shared" si="10"/>
        <v xml:space="preserve"> 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91</v>
      </c>
      <c r="B25" s="190">
        <v>15</v>
      </c>
      <c r="C25" s="152">
        <v>32</v>
      </c>
      <c r="D25" s="174">
        <f t="shared" si="1"/>
        <v>0.24292112654672438</v>
      </c>
      <c r="E25" s="112">
        <v>0</v>
      </c>
      <c r="F25" s="11">
        <v>0</v>
      </c>
      <c r="G25" s="131">
        <f t="shared" si="2"/>
        <v>0</v>
      </c>
      <c r="H25" s="110">
        <v>8</v>
      </c>
      <c r="I25" s="11">
        <v>22</v>
      </c>
      <c r="J25" s="202">
        <f t="shared" si="3"/>
        <v>0.15236512223838217</v>
      </c>
      <c r="K25" s="135" t="str">
        <f>IF(OR(B29&lt;&gt;0)*(E25&lt;&gt;0),B29/E25*100," ")</f>
        <v xml:space="preserve"> </v>
      </c>
      <c r="L25" s="136" t="str">
        <f>IF(OR(C29&lt;&gt;0)*(F25&lt;&gt;0),C29/F25*100," ")</f>
        <v xml:space="preserve"> </v>
      </c>
      <c r="M25" s="137">
        <f t="shared" si="12"/>
        <v>37.5</v>
      </c>
      <c r="N25" s="164">
        <f t="shared" si="12"/>
        <v>68.181818181818173</v>
      </c>
      <c r="O25" s="135" t="str">
        <f t="shared" si="9"/>
        <v xml:space="preserve"> </v>
      </c>
      <c r="P25" s="136" t="str">
        <f t="shared" si="10"/>
        <v xml:space="preserve"> 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60</v>
      </c>
      <c r="B26" s="190">
        <v>7</v>
      </c>
      <c r="C26" s="152">
        <v>30</v>
      </c>
      <c r="D26" s="174">
        <f t="shared" si="1"/>
        <v>0.22773855613755409</v>
      </c>
      <c r="E26" s="112">
        <v>0</v>
      </c>
      <c r="F26" s="11">
        <v>0</v>
      </c>
      <c r="G26" s="131">
        <f t="shared" si="2"/>
        <v>0</v>
      </c>
      <c r="H26" s="110">
        <v>3</v>
      </c>
      <c r="I26" s="11">
        <v>4</v>
      </c>
      <c r="J26" s="202">
        <f t="shared" si="3"/>
        <v>2.7702749497887664E-2</v>
      </c>
      <c r="K26" s="135" t="str">
        <f>IF(OR(B16&lt;&gt;0)*(E26&lt;&gt;0),B16/E26*100," ")</f>
        <v xml:space="preserve"> </v>
      </c>
      <c r="L26" s="136" t="str">
        <f>IF(OR(C16&lt;&gt;0)*(F26&lt;&gt;0),C16/F26*100," ")</f>
        <v xml:space="preserve"> </v>
      </c>
      <c r="M26" s="137">
        <f>IF(OR(B16&lt;&gt;0)*(H26&lt;&gt;0),B16/H26*100," ")</f>
        <v>1933.3333333333333</v>
      </c>
      <c r="N26" s="164">
        <f>IF(OR(C16&lt;&gt;0)*(I26&lt;&gt;0),C16/I26*100," ")</f>
        <v>4400</v>
      </c>
      <c r="O26" s="135" t="str">
        <f t="shared" si="9"/>
        <v xml:space="preserve"> </v>
      </c>
      <c r="P26" s="136" t="str">
        <f t="shared" si="10"/>
        <v xml:space="preserve"> 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49</v>
      </c>
      <c r="B27" s="190">
        <v>6</v>
      </c>
      <c r="C27" s="152">
        <v>28</v>
      </c>
      <c r="D27" s="174">
        <f t="shared" si="1"/>
        <v>0.2125559857283838</v>
      </c>
      <c r="E27" s="112">
        <v>6</v>
      </c>
      <c r="F27" s="11">
        <v>7</v>
      </c>
      <c r="G27" s="131">
        <f t="shared" si="2"/>
        <v>0.23427041499330656</v>
      </c>
      <c r="H27" s="110">
        <v>16</v>
      </c>
      <c r="I27" s="11">
        <v>26</v>
      </c>
      <c r="J27" s="202">
        <f t="shared" si="3"/>
        <v>0.18006787173626984</v>
      </c>
      <c r="K27" s="135">
        <f>IF(OR(B30&lt;&gt;0)*(E27&lt;&gt;0),B30/E27*100," ")</f>
        <v>116.66666666666667</v>
      </c>
      <c r="L27" s="136">
        <f>IF(OR(C30&lt;&gt;0)*(F27&lt;&gt;0),C30/F27*100," ")</f>
        <v>214.28571428571428</v>
      </c>
      <c r="M27" s="137">
        <f>IF(OR(B30&lt;&gt;0)*(H27&lt;&gt;0),B30/H27*100," ")</f>
        <v>43.75</v>
      </c>
      <c r="N27" s="164">
        <f>IF(OR(C30&lt;&gt;0)*(I27&lt;&gt;0),C30/I27*100," ")</f>
        <v>57.692307692307686</v>
      </c>
      <c r="O27" s="135">
        <f t="shared" si="9"/>
        <v>37.5</v>
      </c>
      <c r="P27" s="136">
        <f t="shared" si="10"/>
        <v>26.923076923076923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93</v>
      </c>
      <c r="B28" s="110">
        <v>7</v>
      </c>
      <c r="C28" s="11">
        <v>20</v>
      </c>
      <c r="D28" s="174">
        <f t="shared" si="1"/>
        <v>0.15182570409170273</v>
      </c>
      <c r="E28" s="112">
        <v>0</v>
      </c>
      <c r="F28" s="11">
        <v>0</v>
      </c>
      <c r="G28" s="131">
        <f t="shared" si="2"/>
        <v>0</v>
      </c>
      <c r="H28" s="110">
        <v>7</v>
      </c>
      <c r="I28" s="11">
        <v>8</v>
      </c>
      <c r="J28" s="202">
        <f t="shared" si="3"/>
        <v>5.5405498995775328E-2</v>
      </c>
      <c r="K28" s="135" t="str">
        <f>IF(OR(B21&lt;&gt;0)*(E28&lt;&gt;0),B21/E28*100," ")</f>
        <v xml:space="preserve"> </v>
      </c>
      <c r="L28" s="136" t="str">
        <f>IF(OR(C21&lt;&gt;0)*(F28&lt;&gt;0),C21/F28*100," ")</f>
        <v xml:space="preserve"> </v>
      </c>
      <c r="M28" s="137">
        <f>IF(OR(B21&lt;&gt;0)*(H28&lt;&gt;0),B21/H28*100," ")</f>
        <v>171.42857142857142</v>
      </c>
      <c r="N28" s="164">
        <f>IF(OR(C21&lt;&gt;0)*(I28&lt;&gt;0),C21/I28*100," ")</f>
        <v>600</v>
      </c>
      <c r="O28" s="135" t="str">
        <f t="shared" si="9"/>
        <v xml:space="preserve"> </v>
      </c>
      <c r="P28" s="136" t="str">
        <f t="shared" si="10"/>
        <v xml:space="preserve"> 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65</v>
      </c>
      <c r="B29" s="110">
        <v>3</v>
      </c>
      <c r="C29" s="11">
        <v>15</v>
      </c>
      <c r="D29" s="174">
        <f t="shared" si="1"/>
        <v>0.11386927806877704</v>
      </c>
      <c r="E29" s="112">
        <v>0</v>
      </c>
      <c r="F29" s="11">
        <v>0</v>
      </c>
      <c r="G29" s="131">
        <f t="shared" si="2"/>
        <v>0</v>
      </c>
      <c r="H29" s="110">
        <v>1</v>
      </c>
      <c r="I29" s="11">
        <v>2</v>
      </c>
      <c r="J29" s="202">
        <f t="shared" si="3"/>
        <v>1.3851374748943832E-2</v>
      </c>
      <c r="K29" s="135" t="str">
        <f t="shared" ref="K29:K38" si="13">IF(OR(B31&lt;&gt;0)*(E29&lt;&gt;0),B31/E29*100," ")</f>
        <v xml:space="preserve"> </v>
      </c>
      <c r="L29" s="136" t="str">
        <f t="shared" ref="L29:L38" si="14">IF(OR(C31&lt;&gt;0)*(F29&lt;&gt;0),C31/F29*100," ")</f>
        <v xml:space="preserve"> </v>
      </c>
      <c r="M29" s="137">
        <f>IF(OR(B31&lt;&gt;0)*(H29&lt;&gt;0),B31/H29*100," ")</f>
        <v>600</v>
      </c>
      <c r="N29" s="164">
        <f>IF(OR(C31&lt;&gt;0)*(I29&lt;&gt;0),C31/I29*100," ")</f>
        <v>600</v>
      </c>
      <c r="O29" s="135" t="str">
        <f t="shared" si="9"/>
        <v xml:space="preserve"> </v>
      </c>
      <c r="P29" s="136" t="str">
        <f t="shared" si="10"/>
        <v xml:space="preserve"> 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103</v>
      </c>
      <c r="B30" s="110">
        <v>7</v>
      </c>
      <c r="C30" s="11">
        <v>15</v>
      </c>
      <c r="D30" s="174">
        <f t="shared" si="1"/>
        <v>0.11386927806877704</v>
      </c>
      <c r="E30" s="112">
        <v>0</v>
      </c>
      <c r="F30" s="11">
        <v>0</v>
      </c>
      <c r="G30" s="131">
        <f t="shared" si="2"/>
        <v>0</v>
      </c>
      <c r="H30" s="110">
        <v>4</v>
      </c>
      <c r="I30" s="11">
        <v>28</v>
      </c>
      <c r="J30" s="202">
        <f t="shared" si="3"/>
        <v>0.19391924648521366</v>
      </c>
      <c r="K30" s="135" t="str">
        <f t="shared" si="13"/>
        <v xml:space="preserve"> </v>
      </c>
      <c r="L30" s="136" t="str">
        <f t="shared" si="14"/>
        <v xml:space="preserve"> </v>
      </c>
      <c r="M30" s="137">
        <f>IF(OR(B30&lt;&gt;0)*(H30&lt;&gt;0),B30/H30*100," ")</f>
        <v>175</v>
      </c>
      <c r="N30" s="164">
        <f t="shared" ref="N30:N38" si="15">IF(OR(C32&lt;&gt;0)*(I30&lt;&gt;0),C32/I30*100," ")</f>
        <v>39.285714285714285</v>
      </c>
      <c r="O30" s="135" t="str">
        <f t="shared" si="9"/>
        <v xml:space="preserve"> </v>
      </c>
      <c r="P30" s="136" t="str">
        <f t="shared" si="10"/>
        <v xml:space="preserve"> 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26</v>
      </c>
      <c r="B31" s="110">
        <v>6</v>
      </c>
      <c r="C31" s="11">
        <v>12</v>
      </c>
      <c r="D31" s="174">
        <f t="shared" si="1"/>
        <v>9.1095422455021641E-2</v>
      </c>
      <c r="E31" s="112">
        <v>0</v>
      </c>
      <c r="F31" s="11">
        <v>10</v>
      </c>
      <c r="G31" s="131">
        <f t="shared" si="2"/>
        <v>0.33467202141900937</v>
      </c>
      <c r="H31" s="110">
        <v>17</v>
      </c>
      <c r="I31" s="11">
        <v>59</v>
      </c>
      <c r="J31" s="202">
        <f t="shared" si="3"/>
        <v>0.40861555509384306</v>
      </c>
      <c r="K31" s="135" t="str">
        <f t="shared" si="13"/>
        <v xml:space="preserve"> </v>
      </c>
      <c r="L31" s="136">
        <f t="shared" si="14"/>
        <v>100</v>
      </c>
      <c r="M31" s="137">
        <f t="shared" ref="M31:M38" si="16">IF(OR(B33&lt;&gt;0)*(H31&lt;&gt;0),B33/H31*100," ")</f>
        <v>17.647058823529413</v>
      </c>
      <c r="N31" s="164">
        <f t="shared" si="15"/>
        <v>16.949152542372879</v>
      </c>
      <c r="O31" s="135" t="str">
        <f t="shared" si="9"/>
        <v xml:space="preserve"> </v>
      </c>
      <c r="P31" s="136">
        <f t="shared" si="10"/>
        <v>16.949152542372879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55</v>
      </c>
      <c r="B32" s="110">
        <v>5</v>
      </c>
      <c r="C32" s="11">
        <v>11</v>
      </c>
      <c r="D32" s="174">
        <f t="shared" si="1"/>
        <v>8.3504137250436497E-2</v>
      </c>
      <c r="E32" s="112">
        <v>0</v>
      </c>
      <c r="F32" s="11">
        <v>0</v>
      </c>
      <c r="G32" s="131">
        <f t="shared" si="2"/>
        <v>0</v>
      </c>
      <c r="H32" s="110">
        <v>7</v>
      </c>
      <c r="I32" s="11">
        <v>13</v>
      </c>
      <c r="J32" s="202">
        <f t="shared" si="3"/>
        <v>9.0033935868134921E-2</v>
      </c>
      <c r="K32" s="135" t="str">
        <f t="shared" si="13"/>
        <v xml:space="preserve"> </v>
      </c>
      <c r="L32" s="136" t="str">
        <f t="shared" si="14"/>
        <v xml:space="preserve"> </v>
      </c>
      <c r="M32" s="137">
        <f t="shared" si="16"/>
        <v>28.571428571428569</v>
      </c>
      <c r="N32" s="164">
        <f t="shared" si="15"/>
        <v>76.923076923076934</v>
      </c>
      <c r="O32" s="135" t="str">
        <f t="shared" si="9"/>
        <v xml:space="preserve"> </v>
      </c>
      <c r="P32" s="136" t="str">
        <f t="shared" si="10"/>
        <v xml:space="preserve"> 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40</v>
      </c>
      <c r="B33" s="110">
        <v>3</v>
      </c>
      <c r="C33" s="11">
        <v>10</v>
      </c>
      <c r="D33" s="174">
        <f t="shared" si="1"/>
        <v>7.5912852045851367E-2</v>
      </c>
      <c r="E33" s="112">
        <v>0</v>
      </c>
      <c r="F33" s="11">
        <v>0</v>
      </c>
      <c r="G33" s="131">
        <f t="shared" si="2"/>
        <v>0</v>
      </c>
      <c r="H33" s="110">
        <v>0</v>
      </c>
      <c r="I33" s="11">
        <v>0</v>
      </c>
      <c r="J33" s="202">
        <f t="shared" si="3"/>
        <v>0</v>
      </c>
      <c r="K33" s="135" t="str">
        <f t="shared" si="13"/>
        <v xml:space="preserve"> </v>
      </c>
      <c r="L33" s="136" t="str">
        <f t="shared" si="14"/>
        <v xml:space="preserve"> </v>
      </c>
      <c r="M33" s="137" t="str">
        <f t="shared" si="16"/>
        <v xml:space="preserve"> </v>
      </c>
      <c r="N33" s="164" t="str">
        <f t="shared" si="15"/>
        <v xml:space="preserve"> </v>
      </c>
      <c r="O33" s="135" t="str">
        <f t="shared" si="9"/>
        <v xml:space="preserve"> </v>
      </c>
      <c r="P33" s="136" t="str">
        <f t="shared" si="10"/>
        <v xml:space="preserve"> 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89</v>
      </c>
      <c r="B34" s="110">
        <v>2</v>
      </c>
      <c r="C34" s="11">
        <v>10</v>
      </c>
      <c r="D34" s="174">
        <f t="shared" si="1"/>
        <v>7.5912852045851367E-2</v>
      </c>
      <c r="E34" s="112">
        <v>0</v>
      </c>
      <c r="F34" s="11">
        <v>0</v>
      </c>
      <c r="G34" s="131">
        <f t="shared" si="2"/>
        <v>0</v>
      </c>
      <c r="H34" s="110">
        <v>0</v>
      </c>
      <c r="I34" s="11">
        <v>0</v>
      </c>
      <c r="J34" s="202">
        <f t="shared" si="3"/>
        <v>0</v>
      </c>
      <c r="K34" s="135" t="str">
        <f t="shared" si="13"/>
        <v xml:space="preserve"> </v>
      </c>
      <c r="L34" s="136" t="str">
        <f t="shared" si="14"/>
        <v xml:space="preserve"> </v>
      </c>
      <c r="M34" s="137" t="str">
        <f t="shared" si="16"/>
        <v xml:space="preserve"> </v>
      </c>
      <c r="N34" s="164" t="str">
        <f t="shared" si="15"/>
        <v xml:space="preserve"> </v>
      </c>
      <c r="O34" s="135" t="str">
        <f t="shared" si="9"/>
        <v xml:space="preserve"> </v>
      </c>
      <c r="P34" s="136" t="str">
        <f t="shared" si="10"/>
        <v xml:space="preserve"> 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56</v>
      </c>
      <c r="B35" s="110">
        <v>6</v>
      </c>
      <c r="C35" s="11">
        <v>10</v>
      </c>
      <c r="D35" s="174">
        <f t="shared" si="1"/>
        <v>7.5912852045851367E-2</v>
      </c>
      <c r="E35" s="112">
        <v>0</v>
      </c>
      <c r="F35" s="11">
        <v>0</v>
      </c>
      <c r="G35" s="131">
        <f t="shared" si="2"/>
        <v>0</v>
      </c>
      <c r="H35" s="110">
        <v>16</v>
      </c>
      <c r="I35" s="11">
        <v>61</v>
      </c>
      <c r="J35" s="202">
        <f t="shared" si="3"/>
        <v>0.42246692984278689</v>
      </c>
      <c r="K35" s="135" t="str">
        <f t="shared" si="13"/>
        <v xml:space="preserve"> </v>
      </c>
      <c r="L35" s="136" t="str">
        <f t="shared" si="14"/>
        <v xml:space="preserve"> </v>
      </c>
      <c r="M35" s="137">
        <f t="shared" si="16"/>
        <v>18.75</v>
      </c>
      <c r="N35" s="164">
        <f t="shared" si="15"/>
        <v>14.754098360655737</v>
      </c>
      <c r="O35" s="135" t="str">
        <f t="shared" si="9"/>
        <v xml:space="preserve"> </v>
      </c>
      <c r="P35" s="136" t="str">
        <f t="shared" si="10"/>
        <v xml:space="preserve"> 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38</v>
      </c>
      <c r="B36" s="110">
        <v>7</v>
      </c>
      <c r="C36" s="11">
        <v>9</v>
      </c>
      <c r="D36" s="174">
        <f t="shared" si="1"/>
        <v>6.8321566841266224E-2</v>
      </c>
      <c r="E36" s="112">
        <v>0</v>
      </c>
      <c r="F36" s="11">
        <v>0</v>
      </c>
      <c r="G36" s="131">
        <f t="shared" si="2"/>
        <v>0</v>
      </c>
      <c r="H36" s="110">
        <v>6</v>
      </c>
      <c r="I36" s="11">
        <v>30</v>
      </c>
      <c r="J36" s="202">
        <f t="shared" si="3"/>
        <v>0.20777062123415749</v>
      </c>
      <c r="K36" s="135" t="str">
        <f t="shared" si="13"/>
        <v xml:space="preserve"> </v>
      </c>
      <c r="L36" s="136" t="str">
        <f t="shared" si="14"/>
        <v xml:space="preserve"> </v>
      </c>
      <c r="M36" s="137">
        <f t="shared" si="16"/>
        <v>66.666666666666657</v>
      </c>
      <c r="N36" s="164">
        <f t="shared" si="15"/>
        <v>23.333333333333332</v>
      </c>
      <c r="O36" s="135" t="str">
        <f t="shared" si="9"/>
        <v xml:space="preserve"> </v>
      </c>
      <c r="P36" s="136" t="str">
        <f t="shared" si="10"/>
        <v xml:space="preserve"> 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20</v>
      </c>
      <c r="B37" s="110">
        <v>3</v>
      </c>
      <c r="C37" s="11">
        <v>9</v>
      </c>
      <c r="D37" s="174">
        <f t="shared" si="1"/>
        <v>6.8321566841266224E-2</v>
      </c>
      <c r="E37" s="112">
        <v>6</v>
      </c>
      <c r="F37" s="11">
        <v>166</v>
      </c>
      <c r="G37" s="131">
        <f t="shared" si="2"/>
        <v>5.5555555555555554</v>
      </c>
      <c r="H37" s="110">
        <v>12</v>
      </c>
      <c r="I37" s="11">
        <v>127</v>
      </c>
      <c r="J37" s="202">
        <f t="shared" si="3"/>
        <v>0.87956229655793328</v>
      </c>
      <c r="K37" s="135">
        <f t="shared" si="13"/>
        <v>33.333333333333329</v>
      </c>
      <c r="L37" s="136">
        <f t="shared" si="14"/>
        <v>3.6144578313253009</v>
      </c>
      <c r="M37" s="137">
        <f t="shared" si="16"/>
        <v>16.666666666666664</v>
      </c>
      <c r="N37" s="164">
        <f t="shared" si="15"/>
        <v>4.7244094488188972</v>
      </c>
      <c r="O37" s="135">
        <f t="shared" si="9"/>
        <v>50</v>
      </c>
      <c r="P37" s="136">
        <f t="shared" si="10"/>
        <v>130.70866141732282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50</v>
      </c>
      <c r="B38" s="110">
        <v>4</v>
      </c>
      <c r="C38" s="11">
        <v>7</v>
      </c>
      <c r="D38" s="174">
        <f t="shared" ref="D38:D69" si="17">IF($C$83&lt;&gt;0,C38/$C$83*100,0)</f>
        <v>5.313899643209595E-2</v>
      </c>
      <c r="E38" s="112">
        <v>0</v>
      </c>
      <c r="F38" s="11">
        <v>0</v>
      </c>
      <c r="G38" s="131">
        <f t="shared" ref="G38:G69" si="18">IF($F$83&lt;&gt;0,F38/$F$83*100,0)</f>
        <v>0</v>
      </c>
      <c r="H38" s="110">
        <v>6</v>
      </c>
      <c r="I38" s="11">
        <v>30</v>
      </c>
      <c r="J38" s="202">
        <f t="shared" ref="J38:J69" si="19">IF($I$83&lt;&gt;0,I38/$I$83*100,0)</f>
        <v>0.20777062123415749</v>
      </c>
      <c r="K38" s="135" t="str">
        <f t="shared" si="13"/>
        <v xml:space="preserve"> </v>
      </c>
      <c r="L38" s="136" t="str">
        <f t="shared" si="14"/>
        <v xml:space="preserve"> </v>
      </c>
      <c r="M38" s="137">
        <f t="shared" si="16"/>
        <v>16.666666666666664</v>
      </c>
      <c r="N38" s="164">
        <f t="shared" si="15"/>
        <v>16.666666666666664</v>
      </c>
      <c r="O38" s="208" t="str">
        <f t="shared" si="9"/>
        <v xml:space="preserve"> </v>
      </c>
      <c r="P38" s="136" t="str">
        <f t="shared" si="10"/>
        <v xml:space="preserve"> 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57</v>
      </c>
      <c r="B39" s="110">
        <v>2</v>
      </c>
      <c r="C39" s="11">
        <v>6</v>
      </c>
      <c r="D39" s="174">
        <f t="shared" si="17"/>
        <v>4.554771122751082E-2</v>
      </c>
      <c r="E39" s="112">
        <v>0</v>
      </c>
      <c r="F39" s="11">
        <v>0</v>
      </c>
      <c r="G39" s="131">
        <f t="shared" si="18"/>
        <v>0</v>
      </c>
      <c r="H39" s="110">
        <v>0</v>
      </c>
      <c r="I39" s="11">
        <v>0</v>
      </c>
      <c r="J39" s="202">
        <f t="shared" si="19"/>
        <v>0</v>
      </c>
      <c r="K39" s="135" t="str">
        <f>IF(OR(B17&lt;&gt;0)*(E39&lt;&gt;0),B17/E39*100," ")</f>
        <v xml:space="preserve"> </v>
      </c>
      <c r="L39" s="136" t="str">
        <f>IF(OR(C17&lt;&gt;0)*(F39&lt;&gt;0),C17/F39*100," ")</f>
        <v xml:space="preserve"> </v>
      </c>
      <c r="M39" s="137" t="str">
        <f>IF(OR(B17&lt;&gt;0)*(H39&lt;&gt;0),B17/H39*100," ")</f>
        <v xml:space="preserve"> </v>
      </c>
      <c r="N39" s="164" t="str">
        <f>IF(OR(C17&lt;&gt;0)*(I39&lt;&gt;0),C17/I39*100," ")</f>
        <v xml:space="preserve"> </v>
      </c>
      <c r="O39" s="135" t="str">
        <f t="shared" si="9"/>
        <v xml:space="preserve"> </v>
      </c>
      <c r="P39" s="136" t="str">
        <f t="shared" si="10"/>
        <v xml:space="preserve"> 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62</v>
      </c>
      <c r="B40" s="110">
        <v>1</v>
      </c>
      <c r="C40" s="11">
        <v>5</v>
      </c>
      <c r="D40" s="174">
        <f t="shared" si="17"/>
        <v>3.7956426022925684E-2</v>
      </c>
      <c r="E40" s="112">
        <v>0</v>
      </c>
      <c r="F40" s="11">
        <v>0</v>
      </c>
      <c r="G40" s="131">
        <f t="shared" si="18"/>
        <v>0</v>
      </c>
      <c r="H40" s="110">
        <v>0</v>
      </c>
      <c r="I40" s="11">
        <v>0</v>
      </c>
      <c r="J40" s="202">
        <f t="shared" si="19"/>
        <v>0</v>
      </c>
      <c r="K40" s="135" t="str">
        <f t="shared" ref="K40:L45" si="20">IF(OR(B41&lt;&gt;0)*(E40&lt;&gt;0),B41/E40*100," ")</f>
        <v xml:space="preserve"> </v>
      </c>
      <c r="L40" s="136" t="str">
        <f t="shared" si="20"/>
        <v xml:space="preserve"> </v>
      </c>
      <c r="M40" s="137" t="str">
        <f t="shared" ref="M40:N45" si="21">IF(OR(B41&lt;&gt;0)*(H40&lt;&gt;0),B41/H40*100," ")</f>
        <v xml:space="preserve"> </v>
      </c>
      <c r="N40" s="164" t="str">
        <f t="shared" si="21"/>
        <v xml:space="preserve"> </v>
      </c>
      <c r="O40" s="135" t="str">
        <f t="shared" si="9"/>
        <v xml:space="preserve"> </v>
      </c>
      <c r="P40" s="136" t="str">
        <f t="shared" si="10"/>
        <v xml:space="preserve"> 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33</v>
      </c>
      <c r="B41" s="110">
        <v>1</v>
      </c>
      <c r="C41" s="11">
        <v>5</v>
      </c>
      <c r="D41" s="174">
        <f t="shared" si="17"/>
        <v>3.7956426022925684E-2</v>
      </c>
      <c r="E41" s="112">
        <v>0</v>
      </c>
      <c r="F41" s="11">
        <v>0</v>
      </c>
      <c r="G41" s="131">
        <f t="shared" si="18"/>
        <v>0</v>
      </c>
      <c r="H41" s="110">
        <v>0</v>
      </c>
      <c r="I41" s="11">
        <v>0</v>
      </c>
      <c r="J41" s="202">
        <f t="shared" si="19"/>
        <v>0</v>
      </c>
      <c r="K41" s="135" t="str">
        <f t="shared" si="20"/>
        <v xml:space="preserve"> </v>
      </c>
      <c r="L41" s="136" t="str">
        <f t="shared" si="20"/>
        <v xml:space="preserve"> </v>
      </c>
      <c r="M41" s="137" t="str">
        <f t="shared" si="21"/>
        <v xml:space="preserve"> </v>
      </c>
      <c r="N41" s="164" t="str">
        <f t="shared" si="21"/>
        <v xml:space="preserve"> </v>
      </c>
      <c r="O41" s="135" t="str">
        <f t="shared" si="9"/>
        <v xml:space="preserve"> </v>
      </c>
      <c r="P41" s="136" t="str">
        <f t="shared" si="10"/>
        <v xml:space="preserve"> 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32</v>
      </c>
      <c r="B42" s="110">
        <v>2</v>
      </c>
      <c r="C42" s="11">
        <v>4</v>
      </c>
      <c r="D42" s="174">
        <f t="shared" si="17"/>
        <v>3.0365140818340547E-2</v>
      </c>
      <c r="E42" s="112">
        <v>0</v>
      </c>
      <c r="F42" s="11">
        <v>0</v>
      </c>
      <c r="G42" s="131">
        <f t="shared" si="18"/>
        <v>0</v>
      </c>
      <c r="H42" s="110">
        <v>0</v>
      </c>
      <c r="I42" s="11">
        <v>0</v>
      </c>
      <c r="J42" s="202">
        <f t="shared" si="19"/>
        <v>0</v>
      </c>
      <c r="K42" s="135" t="str">
        <f t="shared" si="20"/>
        <v xml:space="preserve"> </v>
      </c>
      <c r="L42" s="136" t="str">
        <f t="shared" si="20"/>
        <v xml:space="preserve"> </v>
      </c>
      <c r="M42" s="137" t="str">
        <f t="shared" si="21"/>
        <v xml:space="preserve"> </v>
      </c>
      <c r="N42" s="164" t="str">
        <f t="shared" si="21"/>
        <v xml:space="preserve"> </v>
      </c>
      <c r="O42" s="135" t="str">
        <f t="shared" si="9"/>
        <v xml:space="preserve"> </v>
      </c>
      <c r="P42" s="136" t="str">
        <f t="shared" si="10"/>
        <v xml:space="preserve"> 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39</v>
      </c>
      <c r="B43" s="110">
        <v>1</v>
      </c>
      <c r="C43" s="11">
        <v>4</v>
      </c>
      <c r="D43" s="174">
        <f t="shared" si="17"/>
        <v>3.0365140818340547E-2</v>
      </c>
      <c r="E43" s="112">
        <v>0</v>
      </c>
      <c r="F43" s="11">
        <v>0</v>
      </c>
      <c r="G43" s="131">
        <f t="shared" si="18"/>
        <v>0</v>
      </c>
      <c r="H43" s="110">
        <v>0</v>
      </c>
      <c r="I43" s="11">
        <v>0</v>
      </c>
      <c r="J43" s="202">
        <f t="shared" si="19"/>
        <v>0</v>
      </c>
      <c r="K43" s="135" t="str">
        <f t="shared" si="20"/>
        <v xml:space="preserve"> </v>
      </c>
      <c r="L43" s="136" t="str">
        <f t="shared" si="20"/>
        <v xml:space="preserve"> </v>
      </c>
      <c r="M43" s="137" t="str">
        <f t="shared" si="21"/>
        <v xml:space="preserve"> </v>
      </c>
      <c r="N43" s="164" t="str">
        <f t="shared" si="21"/>
        <v xml:space="preserve"> </v>
      </c>
      <c r="O43" s="135" t="str">
        <f t="shared" si="9"/>
        <v xml:space="preserve"> </v>
      </c>
      <c r="P43" s="136" t="str">
        <f t="shared" si="10"/>
        <v xml:space="preserve"> 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8" t="s">
        <v>66</v>
      </c>
      <c r="B44" s="110">
        <v>1</v>
      </c>
      <c r="C44" s="11">
        <v>4</v>
      </c>
      <c r="D44" s="174">
        <f t="shared" si="17"/>
        <v>3.0365140818340547E-2</v>
      </c>
      <c r="E44" s="112">
        <v>0</v>
      </c>
      <c r="F44" s="11">
        <v>0</v>
      </c>
      <c r="G44" s="131">
        <f t="shared" si="18"/>
        <v>0</v>
      </c>
      <c r="H44" s="110">
        <v>0</v>
      </c>
      <c r="I44" s="11">
        <v>0</v>
      </c>
      <c r="J44" s="202">
        <f t="shared" si="19"/>
        <v>0</v>
      </c>
      <c r="K44" s="135" t="str">
        <f t="shared" si="20"/>
        <v xml:space="preserve"> </v>
      </c>
      <c r="L44" s="136" t="str">
        <f t="shared" si="20"/>
        <v xml:space="preserve"> </v>
      </c>
      <c r="M44" s="137" t="str">
        <f t="shared" si="21"/>
        <v xml:space="preserve"> </v>
      </c>
      <c r="N44" s="164" t="str">
        <f t="shared" si="21"/>
        <v xml:space="preserve"> </v>
      </c>
      <c r="O44" s="135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67</v>
      </c>
      <c r="B45" s="110">
        <v>4</v>
      </c>
      <c r="C45" s="11">
        <v>4</v>
      </c>
      <c r="D45" s="174">
        <f t="shared" si="17"/>
        <v>3.0365140818340547E-2</v>
      </c>
      <c r="E45" s="112">
        <v>0</v>
      </c>
      <c r="F45" s="11">
        <v>0</v>
      </c>
      <c r="G45" s="131">
        <f t="shared" si="18"/>
        <v>0</v>
      </c>
      <c r="H45" s="110">
        <v>4</v>
      </c>
      <c r="I45" s="11">
        <v>4</v>
      </c>
      <c r="J45" s="202">
        <f t="shared" si="19"/>
        <v>2.7702749497887664E-2</v>
      </c>
      <c r="K45" s="135" t="str">
        <f t="shared" si="20"/>
        <v xml:space="preserve"> </v>
      </c>
      <c r="L45" s="136" t="str">
        <f t="shared" si="20"/>
        <v xml:space="preserve"> </v>
      </c>
      <c r="M45" s="137">
        <f t="shared" si="21"/>
        <v>50</v>
      </c>
      <c r="N45" s="164">
        <f t="shared" si="21"/>
        <v>100</v>
      </c>
      <c r="O45" s="135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98</v>
      </c>
      <c r="B46" s="110">
        <v>2</v>
      </c>
      <c r="C46" s="11">
        <v>4</v>
      </c>
      <c r="D46" s="174">
        <f t="shared" si="17"/>
        <v>3.0365140818340547E-2</v>
      </c>
      <c r="E46" s="112">
        <v>0</v>
      </c>
      <c r="F46" s="11">
        <v>0</v>
      </c>
      <c r="G46" s="131">
        <f t="shared" si="18"/>
        <v>0</v>
      </c>
      <c r="H46" s="110">
        <v>2</v>
      </c>
      <c r="I46" s="11">
        <v>8</v>
      </c>
      <c r="J46" s="202">
        <f t="shared" si="19"/>
        <v>5.5405498995775328E-2</v>
      </c>
      <c r="K46" s="135" t="str">
        <f>IF(OR(B18&lt;&gt;0)*(E46&lt;&gt;0),B18/E46*100," ")</f>
        <v xml:space="preserve"> </v>
      </c>
      <c r="L46" s="136" t="str">
        <f>IF(OR(C46&lt;&gt;0)*(F46&lt;&gt;0),C46/F46*100," ")</f>
        <v xml:space="preserve"> </v>
      </c>
      <c r="M46" s="137">
        <f>IF(OR(B18&lt;&gt;0)*(H46&lt;&gt;0),B18/H46*100," ")</f>
        <v>2500</v>
      </c>
      <c r="N46" s="164">
        <f>IF(OR(C18&lt;&gt;0)*(I46&lt;&gt;0),C18/I46*100," ")</f>
        <v>1912.5</v>
      </c>
      <c r="O46" s="135" t="str">
        <f t="shared" si="9"/>
        <v xml:space="preserve"> </v>
      </c>
      <c r="P46" s="136" t="str">
        <f t="shared" si="10"/>
        <v xml:space="preserve"> 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94</v>
      </c>
      <c r="B47" s="110">
        <v>2</v>
      </c>
      <c r="C47" s="11">
        <v>4</v>
      </c>
      <c r="D47" s="174">
        <f t="shared" si="17"/>
        <v>3.0365140818340547E-2</v>
      </c>
      <c r="E47" s="112">
        <v>0</v>
      </c>
      <c r="F47" s="11">
        <v>0</v>
      </c>
      <c r="G47" s="131">
        <f t="shared" si="18"/>
        <v>0</v>
      </c>
      <c r="H47" s="110">
        <v>0</v>
      </c>
      <c r="I47" s="11">
        <v>0</v>
      </c>
      <c r="J47" s="202">
        <f t="shared" si="19"/>
        <v>0</v>
      </c>
      <c r="K47" s="135" t="str">
        <f t="shared" si="5"/>
        <v xml:space="preserve"> </v>
      </c>
      <c r="L47" s="136" t="str">
        <f t="shared" si="6"/>
        <v xml:space="preserve"> </v>
      </c>
      <c r="M47" s="137" t="str">
        <f t="shared" si="7"/>
        <v xml:space="preserve"> </v>
      </c>
      <c r="N47" s="164" t="str">
        <f t="shared" si="8"/>
        <v xml:space="preserve"> </v>
      </c>
      <c r="O47" s="135" t="str">
        <f t="shared" si="9"/>
        <v xml:space="preserve"> </v>
      </c>
      <c r="P47" s="136" t="str">
        <f t="shared" si="10"/>
        <v xml:space="preserve"> 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29</v>
      </c>
      <c r="B48" s="110">
        <v>1</v>
      </c>
      <c r="C48" s="11">
        <v>3</v>
      </c>
      <c r="D48" s="174">
        <f t="shared" si="17"/>
        <v>2.277385561375541E-2</v>
      </c>
      <c r="E48" s="112">
        <v>0</v>
      </c>
      <c r="F48" s="11">
        <v>0</v>
      </c>
      <c r="G48" s="131">
        <f t="shared" si="18"/>
        <v>0</v>
      </c>
      <c r="H48" s="110">
        <v>13</v>
      </c>
      <c r="I48" s="11">
        <v>55</v>
      </c>
      <c r="J48" s="202">
        <f t="shared" si="19"/>
        <v>0.38091280559595542</v>
      </c>
      <c r="K48" s="135" t="str">
        <f t="shared" si="5"/>
        <v xml:space="preserve"> </v>
      </c>
      <c r="L48" s="136" t="str">
        <f t="shared" si="6"/>
        <v xml:space="preserve"> </v>
      </c>
      <c r="M48" s="137">
        <f t="shared" si="7"/>
        <v>7.6923076923076925</v>
      </c>
      <c r="N48" s="164">
        <f t="shared" si="8"/>
        <v>5.4545454545454541</v>
      </c>
      <c r="O48" s="135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76</v>
      </c>
      <c r="B49" s="110">
        <v>2</v>
      </c>
      <c r="C49" s="11">
        <v>2</v>
      </c>
      <c r="D49" s="174">
        <f t="shared" si="17"/>
        <v>1.5182570409170273E-2</v>
      </c>
      <c r="E49" s="112">
        <v>0</v>
      </c>
      <c r="F49" s="11">
        <v>0</v>
      </c>
      <c r="G49" s="131">
        <f t="shared" si="18"/>
        <v>0</v>
      </c>
      <c r="H49" s="110">
        <v>0</v>
      </c>
      <c r="I49" s="11">
        <v>0</v>
      </c>
      <c r="J49" s="202">
        <f t="shared" si="19"/>
        <v>0</v>
      </c>
      <c r="K49" s="135" t="str">
        <f t="shared" si="5"/>
        <v xml:space="preserve"> </v>
      </c>
      <c r="L49" s="136" t="str">
        <f t="shared" si="6"/>
        <v xml:space="preserve"> </v>
      </c>
      <c r="M49" s="137" t="str">
        <f t="shared" si="7"/>
        <v xml:space="preserve"> </v>
      </c>
      <c r="N49" s="164" t="str">
        <f t="shared" si="8"/>
        <v xml:space="preserve"> </v>
      </c>
      <c r="O49" s="135" t="str">
        <f t="shared" si="9"/>
        <v xml:space="preserve"> </v>
      </c>
      <c r="P49" s="136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58</v>
      </c>
      <c r="B50" s="110">
        <v>1</v>
      </c>
      <c r="C50" s="11">
        <v>1</v>
      </c>
      <c r="D50" s="174">
        <f t="shared" si="17"/>
        <v>7.5912852045851367E-3</v>
      </c>
      <c r="E50" s="112">
        <v>0</v>
      </c>
      <c r="F50" s="11">
        <v>0</v>
      </c>
      <c r="G50" s="131">
        <f t="shared" si="18"/>
        <v>0</v>
      </c>
      <c r="H50" s="110">
        <v>0</v>
      </c>
      <c r="I50" s="11">
        <v>0</v>
      </c>
      <c r="J50" s="202">
        <f t="shared" si="19"/>
        <v>0</v>
      </c>
      <c r="K50" s="135" t="str">
        <f t="shared" si="5"/>
        <v xml:space="preserve"> </v>
      </c>
      <c r="L50" s="136" t="str">
        <f t="shared" si="6"/>
        <v xml:space="preserve"> </v>
      </c>
      <c r="M50" s="137" t="str">
        <f t="shared" si="7"/>
        <v xml:space="preserve"> </v>
      </c>
      <c r="N50" s="164" t="str">
        <f t="shared" si="8"/>
        <v xml:space="preserve"> </v>
      </c>
      <c r="O50" s="135" t="str">
        <f t="shared" si="9"/>
        <v xml:space="preserve"> </v>
      </c>
      <c r="P50" s="136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43</v>
      </c>
      <c r="B51" s="110">
        <v>1</v>
      </c>
      <c r="C51" s="11">
        <v>1</v>
      </c>
      <c r="D51" s="174">
        <f t="shared" si="17"/>
        <v>7.5912852045851367E-3</v>
      </c>
      <c r="E51" s="112">
        <v>0</v>
      </c>
      <c r="F51" s="11">
        <v>0</v>
      </c>
      <c r="G51" s="131">
        <f t="shared" si="18"/>
        <v>0</v>
      </c>
      <c r="H51" s="110">
        <v>0</v>
      </c>
      <c r="I51" s="11">
        <v>0</v>
      </c>
      <c r="J51" s="202">
        <f t="shared" si="19"/>
        <v>0</v>
      </c>
      <c r="K51" s="135" t="str">
        <f t="shared" si="5"/>
        <v xml:space="preserve"> </v>
      </c>
      <c r="L51" s="136" t="str">
        <f t="shared" si="6"/>
        <v xml:space="preserve"> </v>
      </c>
      <c r="M51" s="137" t="str">
        <f t="shared" si="7"/>
        <v xml:space="preserve"> </v>
      </c>
      <c r="N51" s="164" t="str">
        <f t="shared" si="8"/>
        <v xml:space="preserve"> </v>
      </c>
      <c r="O51" s="135" t="str">
        <f t="shared" si="9"/>
        <v xml:space="preserve"> </v>
      </c>
      <c r="P51" s="136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61</v>
      </c>
      <c r="B52" s="110">
        <v>0</v>
      </c>
      <c r="C52" s="11">
        <v>0</v>
      </c>
      <c r="D52" s="174">
        <f t="shared" si="17"/>
        <v>0</v>
      </c>
      <c r="E52" s="112">
        <v>0</v>
      </c>
      <c r="F52" s="11">
        <v>0</v>
      </c>
      <c r="G52" s="131">
        <f t="shared" si="18"/>
        <v>0</v>
      </c>
      <c r="H52" s="110">
        <v>0</v>
      </c>
      <c r="I52" s="11">
        <v>0</v>
      </c>
      <c r="J52" s="202">
        <f t="shared" si="19"/>
        <v>0</v>
      </c>
      <c r="K52" s="135" t="str">
        <f t="shared" si="5"/>
        <v xml:space="preserve"> </v>
      </c>
      <c r="L52" s="136" t="str">
        <f t="shared" si="6"/>
        <v xml:space="preserve"> </v>
      </c>
      <c r="M52" s="137" t="str">
        <f t="shared" si="7"/>
        <v xml:space="preserve"> </v>
      </c>
      <c r="N52" s="164" t="str">
        <f t="shared" si="8"/>
        <v xml:space="preserve"> </v>
      </c>
      <c r="O52" s="135" t="str">
        <f t="shared" si="9"/>
        <v xml:space="preserve"> </v>
      </c>
      <c r="P52" s="136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34</v>
      </c>
      <c r="B53" s="110">
        <v>0</v>
      </c>
      <c r="C53" s="11">
        <v>0</v>
      </c>
      <c r="D53" s="174">
        <f t="shared" si="17"/>
        <v>0</v>
      </c>
      <c r="E53" s="112">
        <v>0</v>
      </c>
      <c r="F53" s="11">
        <v>0</v>
      </c>
      <c r="G53" s="131">
        <f t="shared" si="18"/>
        <v>0</v>
      </c>
      <c r="H53" s="110">
        <v>0</v>
      </c>
      <c r="I53" s="11">
        <v>0</v>
      </c>
      <c r="J53" s="202">
        <f t="shared" si="19"/>
        <v>0</v>
      </c>
      <c r="K53" s="135" t="str">
        <f t="shared" si="5"/>
        <v xml:space="preserve"> </v>
      </c>
      <c r="L53" s="136" t="str">
        <f t="shared" si="6"/>
        <v xml:space="preserve"> </v>
      </c>
      <c r="M53" s="137" t="str">
        <f t="shared" si="7"/>
        <v xml:space="preserve"> </v>
      </c>
      <c r="N53" s="164" t="str">
        <f t="shared" si="8"/>
        <v xml:space="preserve"> </v>
      </c>
      <c r="O53" s="135" t="str">
        <f t="shared" si="9"/>
        <v xml:space="preserve"> </v>
      </c>
      <c r="P53" s="136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35</v>
      </c>
      <c r="B54" s="110">
        <v>0</v>
      </c>
      <c r="C54" s="11">
        <v>0</v>
      </c>
      <c r="D54" s="174">
        <f t="shared" si="17"/>
        <v>0</v>
      </c>
      <c r="E54" s="112">
        <v>0</v>
      </c>
      <c r="F54" s="11">
        <v>0</v>
      </c>
      <c r="G54" s="131">
        <f t="shared" si="18"/>
        <v>0</v>
      </c>
      <c r="H54" s="110">
        <v>0</v>
      </c>
      <c r="I54" s="11">
        <v>0</v>
      </c>
      <c r="J54" s="202">
        <f t="shared" si="19"/>
        <v>0</v>
      </c>
      <c r="K54" s="135" t="str">
        <f t="shared" si="5"/>
        <v xml:space="preserve"> </v>
      </c>
      <c r="L54" s="136" t="str">
        <f t="shared" si="6"/>
        <v xml:space="preserve"> </v>
      </c>
      <c r="M54" s="137" t="str">
        <f t="shared" si="7"/>
        <v xml:space="preserve"> </v>
      </c>
      <c r="N54" s="164" t="str">
        <f t="shared" si="8"/>
        <v xml:space="preserve"> </v>
      </c>
      <c r="O54" s="208" t="str">
        <f t="shared" si="9"/>
        <v xml:space="preserve"> </v>
      </c>
      <c r="P54" s="136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63</v>
      </c>
      <c r="B55" s="110">
        <v>0</v>
      </c>
      <c r="C55" s="11">
        <v>0</v>
      </c>
      <c r="D55" s="174">
        <f t="shared" si="17"/>
        <v>0</v>
      </c>
      <c r="E55" s="112">
        <v>0</v>
      </c>
      <c r="F55" s="11">
        <v>0</v>
      </c>
      <c r="G55" s="131">
        <f t="shared" si="18"/>
        <v>0</v>
      </c>
      <c r="H55" s="110">
        <v>0</v>
      </c>
      <c r="I55" s="11">
        <v>0</v>
      </c>
      <c r="J55" s="202">
        <f t="shared" si="19"/>
        <v>0</v>
      </c>
      <c r="K55" s="135" t="str">
        <f t="shared" si="5"/>
        <v xml:space="preserve"> </v>
      </c>
      <c r="L55" s="136" t="str">
        <f t="shared" si="6"/>
        <v xml:space="preserve"> </v>
      </c>
      <c r="M55" s="137" t="str">
        <f t="shared" si="7"/>
        <v xml:space="preserve"> </v>
      </c>
      <c r="N55" s="164" t="str">
        <f t="shared" si="8"/>
        <v xml:space="preserve"> </v>
      </c>
      <c r="O55" s="135" t="str">
        <f t="shared" si="9"/>
        <v xml:space="preserve"> </v>
      </c>
      <c r="P55" s="136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37</v>
      </c>
      <c r="B56" s="110">
        <v>0</v>
      </c>
      <c r="C56" s="11">
        <v>0</v>
      </c>
      <c r="D56" s="174">
        <f t="shared" si="17"/>
        <v>0</v>
      </c>
      <c r="E56" s="112">
        <v>0</v>
      </c>
      <c r="F56" s="11">
        <v>0</v>
      </c>
      <c r="G56" s="131">
        <f t="shared" si="18"/>
        <v>0</v>
      </c>
      <c r="H56" s="110">
        <v>9</v>
      </c>
      <c r="I56" s="11">
        <v>46</v>
      </c>
      <c r="J56" s="202">
        <f t="shared" si="19"/>
        <v>0.31858161922570816</v>
      </c>
      <c r="K56" s="135" t="str">
        <f t="shared" si="5"/>
        <v xml:space="preserve"> </v>
      </c>
      <c r="L56" s="136" t="str">
        <f t="shared" si="6"/>
        <v xml:space="preserve"> </v>
      </c>
      <c r="M56" s="137" t="str">
        <f t="shared" si="7"/>
        <v xml:space="preserve"> </v>
      </c>
      <c r="N56" s="164" t="str">
        <f t="shared" si="8"/>
        <v xml:space="preserve"> </v>
      </c>
      <c r="O56" s="135" t="str">
        <f t="shared" si="9"/>
        <v xml:space="preserve"> </v>
      </c>
      <c r="P56" s="136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23</v>
      </c>
      <c r="B57" s="110">
        <v>0</v>
      </c>
      <c r="C57" s="11">
        <v>0</v>
      </c>
      <c r="D57" s="174">
        <f t="shared" si="17"/>
        <v>0</v>
      </c>
      <c r="E57" s="112">
        <v>0</v>
      </c>
      <c r="F57" s="11">
        <v>0</v>
      </c>
      <c r="G57" s="131">
        <f t="shared" si="18"/>
        <v>0</v>
      </c>
      <c r="H57" s="110">
        <v>0</v>
      </c>
      <c r="I57" s="11">
        <v>0</v>
      </c>
      <c r="J57" s="202">
        <f t="shared" si="19"/>
        <v>0</v>
      </c>
      <c r="K57" s="135" t="str">
        <f t="shared" si="5"/>
        <v xml:space="preserve"> </v>
      </c>
      <c r="L57" s="136" t="str">
        <f t="shared" si="6"/>
        <v xml:space="preserve"> </v>
      </c>
      <c r="M57" s="137" t="str">
        <f t="shared" si="7"/>
        <v xml:space="preserve"> </v>
      </c>
      <c r="N57" s="164" t="str">
        <f t="shared" si="8"/>
        <v xml:space="preserve"> </v>
      </c>
      <c r="O57" s="135" t="str">
        <f t="shared" si="9"/>
        <v xml:space="preserve"> </v>
      </c>
      <c r="P57" s="136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87</v>
      </c>
      <c r="B58" s="110">
        <v>0</v>
      </c>
      <c r="C58" s="11">
        <v>0</v>
      </c>
      <c r="D58" s="174">
        <f t="shared" si="17"/>
        <v>0</v>
      </c>
      <c r="E58" s="112">
        <v>0</v>
      </c>
      <c r="F58" s="11">
        <v>0</v>
      </c>
      <c r="G58" s="131">
        <f t="shared" si="18"/>
        <v>0</v>
      </c>
      <c r="H58" s="110">
        <v>0</v>
      </c>
      <c r="I58" s="11">
        <v>0</v>
      </c>
      <c r="J58" s="202">
        <f t="shared" si="19"/>
        <v>0</v>
      </c>
      <c r="K58" s="135" t="str">
        <f t="shared" si="5"/>
        <v xml:space="preserve"> </v>
      </c>
      <c r="L58" s="136" t="str">
        <f t="shared" si="6"/>
        <v xml:space="preserve"> </v>
      </c>
      <c r="M58" s="137" t="str">
        <f t="shared" si="7"/>
        <v xml:space="preserve"> </v>
      </c>
      <c r="N58" s="164" t="str">
        <f t="shared" si="8"/>
        <v xml:space="preserve"> </v>
      </c>
      <c r="O58" s="135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41</v>
      </c>
      <c r="B59" s="110">
        <v>0</v>
      </c>
      <c r="C59" s="11">
        <v>0</v>
      </c>
      <c r="D59" s="174">
        <f t="shared" si="17"/>
        <v>0</v>
      </c>
      <c r="E59" s="112">
        <v>0</v>
      </c>
      <c r="F59" s="11">
        <v>0</v>
      </c>
      <c r="G59" s="131">
        <f t="shared" si="18"/>
        <v>0</v>
      </c>
      <c r="H59" s="110">
        <v>0</v>
      </c>
      <c r="I59" s="11">
        <v>0</v>
      </c>
      <c r="J59" s="202">
        <f t="shared" si="19"/>
        <v>0</v>
      </c>
      <c r="K59" s="135" t="str">
        <f t="shared" si="5"/>
        <v xml:space="preserve"> </v>
      </c>
      <c r="L59" s="136" t="str">
        <f t="shared" si="6"/>
        <v xml:space="preserve"> </v>
      </c>
      <c r="M59" s="137" t="str">
        <f t="shared" si="7"/>
        <v xml:space="preserve"> </v>
      </c>
      <c r="N59" s="164" t="str">
        <f t="shared" si="8"/>
        <v xml:space="preserve"> </v>
      </c>
      <c r="O59" s="135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68</v>
      </c>
      <c r="B60" s="110">
        <v>0</v>
      </c>
      <c r="C60" s="11">
        <v>0</v>
      </c>
      <c r="D60" s="174">
        <f t="shared" si="17"/>
        <v>0</v>
      </c>
      <c r="E60" s="112">
        <v>0</v>
      </c>
      <c r="F60" s="11">
        <v>0</v>
      </c>
      <c r="G60" s="131">
        <f t="shared" si="18"/>
        <v>0</v>
      </c>
      <c r="H60" s="110">
        <v>1</v>
      </c>
      <c r="I60" s="11">
        <v>2</v>
      </c>
      <c r="J60" s="202">
        <f t="shared" si="19"/>
        <v>1.3851374748943832E-2</v>
      </c>
      <c r="K60" s="135" t="str">
        <f t="shared" si="5"/>
        <v xml:space="preserve"> </v>
      </c>
      <c r="L60" s="136" t="str">
        <f t="shared" si="6"/>
        <v xml:space="preserve"> </v>
      </c>
      <c r="M60" s="137" t="str">
        <f t="shared" si="7"/>
        <v xml:space="preserve"> </v>
      </c>
      <c r="N60" s="164" t="str">
        <f t="shared" si="8"/>
        <v xml:space="preserve"> </v>
      </c>
      <c r="O60" s="208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69</v>
      </c>
      <c r="B61" s="110">
        <v>0</v>
      </c>
      <c r="C61" s="11">
        <v>0</v>
      </c>
      <c r="D61" s="174">
        <f t="shared" si="17"/>
        <v>0</v>
      </c>
      <c r="E61" s="112">
        <v>0</v>
      </c>
      <c r="F61" s="11">
        <v>0</v>
      </c>
      <c r="G61" s="131">
        <f t="shared" si="18"/>
        <v>0</v>
      </c>
      <c r="H61" s="110">
        <v>0</v>
      </c>
      <c r="I61" s="11">
        <v>0</v>
      </c>
      <c r="J61" s="202">
        <f t="shared" si="19"/>
        <v>0</v>
      </c>
      <c r="K61" s="135" t="str">
        <f t="shared" si="5"/>
        <v xml:space="preserve"> </v>
      </c>
      <c r="L61" s="136" t="str">
        <f t="shared" si="6"/>
        <v xml:space="preserve"> </v>
      </c>
      <c r="M61" s="137" t="str">
        <f t="shared" si="7"/>
        <v xml:space="preserve"> </v>
      </c>
      <c r="N61" s="164" t="str">
        <f t="shared" si="8"/>
        <v xml:space="preserve"> </v>
      </c>
      <c r="O61" s="208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70</v>
      </c>
      <c r="B62" s="110">
        <v>0</v>
      </c>
      <c r="C62" s="11">
        <v>0</v>
      </c>
      <c r="D62" s="174">
        <f t="shared" si="17"/>
        <v>0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202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7" t="str">
        <f t="shared" si="7"/>
        <v xml:space="preserve"> </v>
      </c>
      <c r="N62" s="164" t="str">
        <f t="shared" si="8"/>
        <v xml:space="preserve"> </v>
      </c>
      <c r="O62" s="208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71</v>
      </c>
      <c r="B63" s="110">
        <v>0</v>
      </c>
      <c r="C63" s="11">
        <v>0</v>
      </c>
      <c r="D63" s="174">
        <f t="shared" si="17"/>
        <v>0</v>
      </c>
      <c r="E63" s="112">
        <v>0</v>
      </c>
      <c r="F63" s="11">
        <v>0</v>
      </c>
      <c r="G63" s="131">
        <f t="shared" si="18"/>
        <v>0</v>
      </c>
      <c r="H63" s="110">
        <v>0</v>
      </c>
      <c r="I63" s="11">
        <v>0</v>
      </c>
      <c r="J63" s="202">
        <f t="shared" si="19"/>
        <v>0</v>
      </c>
      <c r="K63" s="135" t="str">
        <f t="shared" si="5"/>
        <v xml:space="preserve"> </v>
      </c>
      <c r="L63" s="136" t="str">
        <f t="shared" si="6"/>
        <v xml:space="preserve"> </v>
      </c>
      <c r="M63" s="137" t="str">
        <f t="shared" si="7"/>
        <v xml:space="preserve"> </v>
      </c>
      <c r="N63" s="164" t="str">
        <f t="shared" si="8"/>
        <v xml:space="preserve"> </v>
      </c>
      <c r="O63" s="208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72</v>
      </c>
      <c r="B64" s="110">
        <v>0</v>
      </c>
      <c r="C64" s="11">
        <v>0</v>
      </c>
      <c r="D64" s="174">
        <f t="shared" si="17"/>
        <v>0</v>
      </c>
      <c r="E64" s="112">
        <v>0</v>
      </c>
      <c r="F64" s="11">
        <v>0</v>
      </c>
      <c r="G64" s="131">
        <f t="shared" si="18"/>
        <v>0</v>
      </c>
      <c r="H64" s="110">
        <v>1</v>
      </c>
      <c r="I64" s="11">
        <v>7</v>
      </c>
      <c r="J64" s="202">
        <f t="shared" si="19"/>
        <v>4.8479811621303416E-2</v>
      </c>
      <c r="K64" s="135" t="str">
        <f t="shared" si="5"/>
        <v xml:space="preserve"> </v>
      </c>
      <c r="L64" s="136" t="str">
        <f t="shared" si="6"/>
        <v xml:space="preserve"> </v>
      </c>
      <c r="M64" s="137" t="str">
        <f t="shared" si="7"/>
        <v xml:space="preserve"> </v>
      </c>
      <c r="N64" s="164" t="str">
        <f t="shared" si="8"/>
        <v xml:space="preserve"> </v>
      </c>
      <c r="O64" s="135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73</v>
      </c>
      <c r="B65" s="110">
        <v>0</v>
      </c>
      <c r="C65" s="11">
        <v>0</v>
      </c>
      <c r="D65" s="174">
        <f t="shared" si="17"/>
        <v>0</v>
      </c>
      <c r="E65" s="112">
        <v>0</v>
      </c>
      <c r="F65" s="11">
        <v>0</v>
      </c>
      <c r="G65" s="131">
        <f t="shared" si="18"/>
        <v>0</v>
      </c>
      <c r="H65" s="110">
        <v>0</v>
      </c>
      <c r="I65" s="11">
        <v>0</v>
      </c>
      <c r="J65" s="202">
        <f t="shared" si="19"/>
        <v>0</v>
      </c>
      <c r="K65" s="135" t="str">
        <f t="shared" si="5"/>
        <v xml:space="preserve"> </v>
      </c>
      <c r="L65" s="136" t="str">
        <f t="shared" si="6"/>
        <v xml:space="preserve"> </v>
      </c>
      <c r="M65" s="137" t="str">
        <f t="shared" si="7"/>
        <v xml:space="preserve"> </v>
      </c>
      <c r="N65" s="164" t="str">
        <f t="shared" si="8"/>
        <v xml:space="preserve"> </v>
      </c>
      <c r="O65" s="208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44</v>
      </c>
      <c r="B66" s="110">
        <v>0</v>
      </c>
      <c r="C66" s="11">
        <v>0</v>
      </c>
      <c r="D66" s="174">
        <f t="shared" si="17"/>
        <v>0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202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7" t="str">
        <f t="shared" si="7"/>
        <v xml:space="preserve"> </v>
      </c>
      <c r="N66" s="164" t="str">
        <f t="shared" si="8"/>
        <v xml:space="preserve"> </v>
      </c>
      <c r="O66" s="135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45</v>
      </c>
      <c r="B67" s="110">
        <v>0</v>
      </c>
      <c r="C67" s="11">
        <v>0</v>
      </c>
      <c r="D67" s="174">
        <f t="shared" si="17"/>
        <v>0</v>
      </c>
      <c r="E67" s="112">
        <v>0</v>
      </c>
      <c r="F67" s="11">
        <v>0</v>
      </c>
      <c r="G67" s="131">
        <f t="shared" si="18"/>
        <v>0</v>
      </c>
      <c r="H67" s="110">
        <v>3</v>
      </c>
      <c r="I67" s="11">
        <v>9</v>
      </c>
      <c r="J67" s="202">
        <f t="shared" si="19"/>
        <v>6.2331186370247246E-2</v>
      </c>
      <c r="K67" s="135" t="str">
        <f t="shared" si="5"/>
        <v xml:space="preserve"> </v>
      </c>
      <c r="L67" s="136" t="str">
        <f t="shared" si="6"/>
        <v xml:space="preserve"> </v>
      </c>
      <c r="M67" s="137" t="str">
        <f t="shared" si="7"/>
        <v xml:space="preserve"> </v>
      </c>
      <c r="N67" s="164" t="str">
        <f t="shared" si="8"/>
        <v xml:space="preserve"> </v>
      </c>
      <c r="O67" s="135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86</v>
      </c>
      <c r="B68" s="110">
        <v>0</v>
      </c>
      <c r="C68" s="11">
        <v>0</v>
      </c>
      <c r="D68" s="174">
        <f t="shared" si="17"/>
        <v>0</v>
      </c>
      <c r="E68" s="112">
        <v>2</v>
      </c>
      <c r="F68" s="11">
        <v>2</v>
      </c>
      <c r="G68" s="131">
        <f t="shared" si="18"/>
        <v>6.6934404283801874E-2</v>
      </c>
      <c r="H68" s="110">
        <v>2</v>
      </c>
      <c r="I68" s="11">
        <v>12</v>
      </c>
      <c r="J68" s="202">
        <f t="shared" si="19"/>
        <v>8.3108248493662995E-2</v>
      </c>
      <c r="K68" s="135" t="str">
        <f t="shared" si="5"/>
        <v xml:space="preserve"> </v>
      </c>
      <c r="L68" s="136" t="str">
        <f t="shared" si="6"/>
        <v xml:space="preserve"> </v>
      </c>
      <c r="M68" s="137" t="str">
        <f t="shared" si="7"/>
        <v xml:space="preserve"> </v>
      </c>
      <c r="N68" s="164" t="str">
        <f t="shared" si="8"/>
        <v xml:space="preserve"> </v>
      </c>
      <c r="O68" s="135">
        <f t="shared" si="9"/>
        <v>100</v>
      </c>
      <c r="P68" s="136">
        <f t="shared" si="10"/>
        <v>16.666666666666664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88</v>
      </c>
      <c r="B69" s="110">
        <v>0</v>
      </c>
      <c r="C69" s="11">
        <v>0</v>
      </c>
      <c r="D69" s="174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202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7" t="str">
        <f t="shared" si="7"/>
        <v xml:space="preserve"> </v>
      </c>
      <c r="N69" s="164" t="str">
        <f t="shared" si="8"/>
        <v xml:space="preserve"> </v>
      </c>
      <c r="O69" s="208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48</v>
      </c>
      <c r="B70" s="110">
        <v>0</v>
      </c>
      <c r="C70" s="11">
        <v>0</v>
      </c>
      <c r="D70" s="174">
        <f t="shared" ref="D70:D78" si="22">IF($C$83&lt;&gt;0,C70/$C$83*100,0)</f>
        <v>0</v>
      </c>
      <c r="E70" s="112">
        <v>0</v>
      </c>
      <c r="F70" s="11">
        <v>0</v>
      </c>
      <c r="G70" s="131">
        <f t="shared" ref="G70:G78" si="23">IF($F$83&lt;&gt;0,F70/$F$83*100,0)</f>
        <v>0</v>
      </c>
      <c r="H70" s="110">
        <v>0</v>
      </c>
      <c r="I70" s="11">
        <v>0</v>
      </c>
      <c r="J70" s="202">
        <f t="shared" ref="J70:J78" si="24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7" t="str">
        <f t="shared" si="7"/>
        <v xml:space="preserve"> </v>
      </c>
      <c r="N70" s="164" t="str">
        <f t="shared" si="8"/>
        <v xml:space="preserve"> </v>
      </c>
      <c r="O70" s="20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59</v>
      </c>
      <c r="B71" s="110">
        <v>0</v>
      </c>
      <c r="C71" s="11">
        <v>0</v>
      </c>
      <c r="D71" s="174">
        <f t="shared" si="22"/>
        <v>0</v>
      </c>
      <c r="E71" s="112">
        <v>0</v>
      </c>
      <c r="F71" s="11">
        <v>0</v>
      </c>
      <c r="G71" s="131">
        <f t="shared" si="23"/>
        <v>0</v>
      </c>
      <c r="H71" s="110">
        <v>0</v>
      </c>
      <c r="I71" s="11">
        <v>0</v>
      </c>
      <c r="J71" s="202">
        <f t="shared" si="24"/>
        <v>0</v>
      </c>
      <c r="K71" s="135" t="str">
        <f t="shared" ref="K71:K80" si="25">IF(OR(B71&lt;&gt;0)*(E71&lt;&gt;0),B71/E71*100," ")</f>
        <v xml:space="preserve"> </v>
      </c>
      <c r="L71" s="136" t="str">
        <f t="shared" ref="L71:L80" si="26">IF(OR(C71&lt;&gt;0)*(F71&lt;&gt;0),C71/F71*100," ")</f>
        <v xml:space="preserve"> </v>
      </c>
      <c r="M71" s="137" t="str">
        <f t="shared" ref="M71:M80" si="27">IF(OR(B71&lt;&gt;0)*(H71&lt;&gt;0),B71/H71*100," ")</f>
        <v xml:space="preserve"> </v>
      </c>
      <c r="N71" s="164" t="str">
        <f t="shared" ref="N71:N80" si="28">IF(OR(C71&lt;&gt;0)*(I71&lt;&gt;0),C71/I71*100," ")</f>
        <v xml:space="preserve"> </v>
      </c>
      <c r="O71" s="208" t="str">
        <f t="shared" ref="O71:O80" si="29">IF(OR(E71&lt;&gt;0)*(H71&lt;&gt;0),E71/H71*100," ")</f>
        <v xml:space="preserve"> </v>
      </c>
      <c r="P71" s="136" t="str">
        <f t="shared" ref="P71:P80" si="30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64</v>
      </c>
      <c r="B72" s="110">
        <v>0</v>
      </c>
      <c r="C72" s="11">
        <v>0</v>
      </c>
      <c r="D72" s="174">
        <f t="shared" si="22"/>
        <v>0</v>
      </c>
      <c r="E72" s="112">
        <v>0</v>
      </c>
      <c r="F72" s="11">
        <v>0</v>
      </c>
      <c r="G72" s="131">
        <f t="shared" si="23"/>
        <v>0</v>
      </c>
      <c r="H72" s="110">
        <v>0</v>
      </c>
      <c r="I72" s="11">
        <v>0</v>
      </c>
      <c r="J72" s="202">
        <f t="shared" si="24"/>
        <v>0</v>
      </c>
      <c r="K72" s="135" t="str">
        <f t="shared" si="25"/>
        <v xml:space="preserve"> </v>
      </c>
      <c r="L72" s="136" t="str">
        <f t="shared" si="26"/>
        <v xml:space="preserve"> </v>
      </c>
      <c r="M72" s="137" t="str">
        <f t="shared" si="27"/>
        <v xml:space="preserve"> </v>
      </c>
      <c r="N72" s="164" t="str">
        <f t="shared" si="28"/>
        <v xml:space="preserve"> </v>
      </c>
      <c r="O72" s="208" t="str">
        <f t="shared" si="29"/>
        <v xml:space="preserve"> </v>
      </c>
      <c r="P72" s="136" t="str">
        <f t="shared" si="30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77</v>
      </c>
      <c r="B73" s="110">
        <v>0</v>
      </c>
      <c r="C73" s="11">
        <v>0</v>
      </c>
      <c r="D73" s="174">
        <f t="shared" si="22"/>
        <v>0</v>
      </c>
      <c r="E73" s="112">
        <v>1</v>
      </c>
      <c r="F73" s="11">
        <v>3</v>
      </c>
      <c r="G73" s="131">
        <f t="shared" si="23"/>
        <v>0.1004016064257028</v>
      </c>
      <c r="H73" s="110">
        <v>0</v>
      </c>
      <c r="I73" s="11">
        <v>0</v>
      </c>
      <c r="J73" s="202">
        <f t="shared" si="24"/>
        <v>0</v>
      </c>
      <c r="K73" s="135" t="str">
        <f t="shared" si="25"/>
        <v xml:space="preserve"> </v>
      </c>
      <c r="L73" s="136" t="str">
        <f t="shared" si="26"/>
        <v xml:space="preserve"> </v>
      </c>
      <c r="M73" s="137" t="str">
        <f t="shared" si="27"/>
        <v xml:space="preserve"> </v>
      </c>
      <c r="N73" s="164" t="str">
        <f t="shared" si="28"/>
        <v xml:space="preserve"> </v>
      </c>
      <c r="O73" s="208" t="str">
        <f t="shared" si="29"/>
        <v xml:space="preserve"> </v>
      </c>
      <c r="P73" s="136" t="str">
        <f t="shared" si="30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74</v>
      </c>
      <c r="B74" s="110">
        <v>0</v>
      </c>
      <c r="C74" s="11">
        <v>0</v>
      </c>
      <c r="D74" s="174">
        <f t="shared" si="22"/>
        <v>0</v>
      </c>
      <c r="E74" s="112">
        <v>0</v>
      </c>
      <c r="F74" s="11">
        <v>0</v>
      </c>
      <c r="G74" s="131">
        <f t="shared" si="23"/>
        <v>0</v>
      </c>
      <c r="H74" s="110">
        <v>0</v>
      </c>
      <c r="I74" s="11">
        <v>0</v>
      </c>
      <c r="J74" s="202">
        <f t="shared" si="24"/>
        <v>0</v>
      </c>
      <c r="K74" s="135" t="str">
        <f t="shared" si="25"/>
        <v xml:space="preserve"> </v>
      </c>
      <c r="L74" s="136" t="str">
        <f t="shared" si="26"/>
        <v xml:space="preserve"> </v>
      </c>
      <c r="M74" s="137" t="str">
        <f t="shared" si="27"/>
        <v xml:space="preserve"> </v>
      </c>
      <c r="N74" s="164" t="str">
        <f t="shared" si="28"/>
        <v xml:space="preserve"> </v>
      </c>
      <c r="O74" s="208" t="str">
        <f t="shared" si="29"/>
        <v xml:space="preserve"> </v>
      </c>
      <c r="P74" s="136" t="str">
        <f t="shared" si="30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96</v>
      </c>
      <c r="B75" s="110">
        <v>0</v>
      </c>
      <c r="C75" s="11">
        <v>0</v>
      </c>
      <c r="D75" s="174">
        <f t="shared" si="22"/>
        <v>0</v>
      </c>
      <c r="E75" s="112">
        <v>0</v>
      </c>
      <c r="F75" s="11">
        <v>0</v>
      </c>
      <c r="G75" s="131">
        <f t="shared" si="23"/>
        <v>0</v>
      </c>
      <c r="H75" s="110">
        <v>1</v>
      </c>
      <c r="I75" s="11">
        <v>1</v>
      </c>
      <c r="J75" s="202">
        <f t="shared" si="24"/>
        <v>6.925687374471916E-3</v>
      </c>
      <c r="K75" s="135" t="str">
        <f t="shared" si="25"/>
        <v xml:space="preserve"> </v>
      </c>
      <c r="L75" s="136" t="str">
        <f t="shared" si="26"/>
        <v xml:space="preserve"> </v>
      </c>
      <c r="M75" s="137" t="str">
        <f t="shared" si="27"/>
        <v xml:space="preserve"> </v>
      </c>
      <c r="N75" s="164" t="str">
        <f t="shared" si="28"/>
        <v xml:space="preserve"> </v>
      </c>
      <c r="O75" s="208" t="str">
        <f t="shared" si="29"/>
        <v xml:space="preserve"> </v>
      </c>
      <c r="P75" s="136" t="str">
        <f t="shared" si="30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99</v>
      </c>
      <c r="B76" s="110">
        <v>0</v>
      </c>
      <c r="C76" s="11">
        <v>0</v>
      </c>
      <c r="D76" s="174">
        <f t="shared" si="22"/>
        <v>0</v>
      </c>
      <c r="E76" s="112">
        <v>0</v>
      </c>
      <c r="F76" s="11">
        <v>0</v>
      </c>
      <c r="G76" s="131">
        <f t="shared" si="23"/>
        <v>0</v>
      </c>
      <c r="H76" s="110">
        <v>0</v>
      </c>
      <c r="I76" s="11">
        <v>0</v>
      </c>
      <c r="J76" s="202">
        <f t="shared" si="24"/>
        <v>0</v>
      </c>
      <c r="K76" s="135" t="str">
        <f t="shared" si="25"/>
        <v xml:space="preserve"> </v>
      </c>
      <c r="L76" s="136" t="str">
        <f t="shared" si="26"/>
        <v xml:space="preserve"> </v>
      </c>
      <c r="M76" s="137" t="str">
        <f t="shared" si="27"/>
        <v xml:space="preserve"> </v>
      </c>
      <c r="N76" s="164" t="str">
        <f t="shared" si="28"/>
        <v xml:space="preserve"> </v>
      </c>
      <c r="O76" s="208" t="str">
        <f t="shared" si="29"/>
        <v xml:space="preserve"> </v>
      </c>
      <c r="P76" s="136" t="str">
        <f t="shared" si="30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75</v>
      </c>
      <c r="B77" s="110">
        <v>0</v>
      </c>
      <c r="C77" s="11">
        <v>0</v>
      </c>
      <c r="D77" s="174">
        <f t="shared" si="22"/>
        <v>0</v>
      </c>
      <c r="E77" s="112">
        <v>0</v>
      </c>
      <c r="F77" s="11">
        <v>0</v>
      </c>
      <c r="G77" s="131">
        <f t="shared" si="23"/>
        <v>0</v>
      </c>
      <c r="H77" s="110">
        <v>0</v>
      </c>
      <c r="I77" s="11">
        <v>0</v>
      </c>
      <c r="J77" s="202">
        <f t="shared" si="24"/>
        <v>0</v>
      </c>
      <c r="K77" s="135" t="str">
        <f t="shared" si="25"/>
        <v xml:space="preserve"> </v>
      </c>
      <c r="L77" s="136" t="str">
        <f t="shared" si="26"/>
        <v xml:space="preserve"> </v>
      </c>
      <c r="M77" s="137" t="str">
        <f t="shared" si="27"/>
        <v xml:space="preserve"> </v>
      </c>
      <c r="N77" s="164" t="str">
        <f t="shared" si="28"/>
        <v xml:space="preserve"> </v>
      </c>
      <c r="O77" s="208" t="str">
        <f t="shared" si="29"/>
        <v xml:space="preserve"> </v>
      </c>
      <c r="P77" s="136" t="str">
        <f t="shared" si="30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95">
        <v>0</v>
      </c>
      <c r="C78" s="234">
        <v>0</v>
      </c>
      <c r="D78" s="233">
        <f t="shared" si="22"/>
        <v>0</v>
      </c>
      <c r="E78" s="235">
        <v>0</v>
      </c>
      <c r="F78" s="234">
        <v>0</v>
      </c>
      <c r="G78" s="131">
        <f t="shared" si="23"/>
        <v>0</v>
      </c>
      <c r="H78" s="195">
        <v>0</v>
      </c>
      <c r="I78" s="180">
        <v>0</v>
      </c>
      <c r="J78" s="174">
        <f t="shared" si="24"/>
        <v>0</v>
      </c>
      <c r="K78" s="135" t="str">
        <f t="shared" si="25"/>
        <v xml:space="preserve"> </v>
      </c>
      <c r="L78" s="136" t="str">
        <f t="shared" si="26"/>
        <v xml:space="preserve"> </v>
      </c>
      <c r="M78" s="137" t="str">
        <f t="shared" si="27"/>
        <v xml:space="preserve"> </v>
      </c>
      <c r="N78" s="164" t="str">
        <f t="shared" si="28"/>
        <v xml:space="preserve"> </v>
      </c>
      <c r="O78" s="208" t="str">
        <f t="shared" si="29"/>
        <v xml:space="preserve"> </v>
      </c>
      <c r="P78" s="136" t="str">
        <f t="shared" si="30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91">
        <v>0</v>
      </c>
      <c r="C79" s="10">
        <v>0</v>
      </c>
      <c r="D79" s="174">
        <f t="shared" ref="D79:D80" si="31">IF($C$83&lt;&gt;0,C79/$C$83*100,0)</f>
        <v>0</v>
      </c>
      <c r="E79" s="196">
        <v>0</v>
      </c>
      <c r="F79" s="10">
        <v>0</v>
      </c>
      <c r="G79" s="131">
        <f t="shared" ref="G79:G80" si="32">IF($F$83&lt;&gt;0,F79/$F$83*100,0)</f>
        <v>0</v>
      </c>
      <c r="H79" s="191">
        <v>0</v>
      </c>
      <c r="I79" s="10">
        <v>0</v>
      </c>
      <c r="J79" s="174">
        <f t="shared" ref="J79:J80" si="33">IF($I$83&lt;&gt;0,I79/$I$83*100,0)</f>
        <v>0</v>
      </c>
      <c r="K79" s="135" t="str">
        <f t="shared" si="25"/>
        <v xml:space="preserve"> </v>
      </c>
      <c r="L79" s="136" t="str">
        <f t="shared" si="26"/>
        <v xml:space="preserve"> </v>
      </c>
      <c r="M79" s="137" t="str">
        <f t="shared" si="27"/>
        <v xml:space="preserve"> </v>
      </c>
      <c r="N79" s="164" t="str">
        <f t="shared" si="28"/>
        <v xml:space="preserve"> </v>
      </c>
      <c r="O79" s="208" t="str">
        <f t="shared" si="29"/>
        <v xml:space="preserve"> </v>
      </c>
      <c r="P79" s="136" t="str">
        <f t="shared" si="30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92">
        <v>0</v>
      </c>
      <c r="C80" s="206">
        <v>0</v>
      </c>
      <c r="D80" s="194">
        <f t="shared" si="31"/>
        <v>0</v>
      </c>
      <c r="E80" s="197">
        <v>0</v>
      </c>
      <c r="F80" s="206">
        <v>0</v>
      </c>
      <c r="G80" s="198">
        <f t="shared" si="32"/>
        <v>0</v>
      </c>
      <c r="H80" s="192">
        <v>2</v>
      </c>
      <c r="I80" s="183">
        <v>12</v>
      </c>
      <c r="J80" s="194">
        <f t="shared" si="33"/>
        <v>8.3108248493662995E-2</v>
      </c>
      <c r="K80" s="186" t="str">
        <f t="shared" si="25"/>
        <v xml:space="preserve"> </v>
      </c>
      <c r="L80" s="187" t="str">
        <f t="shared" si="26"/>
        <v xml:space="preserve"> </v>
      </c>
      <c r="M80" s="184" t="str">
        <f t="shared" si="27"/>
        <v xml:space="preserve"> </v>
      </c>
      <c r="N80" s="185" t="str">
        <f t="shared" si="28"/>
        <v xml:space="preserve"> </v>
      </c>
      <c r="O80" s="209" t="str">
        <f t="shared" si="29"/>
        <v xml:space="preserve"> </v>
      </c>
      <c r="P80" s="187" t="str">
        <f t="shared" si="30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9" t="s">
        <v>78</v>
      </c>
      <c r="B81" s="193">
        <f>SUM(B6:B80)-B8</f>
        <v>3067</v>
      </c>
      <c r="C81" s="188">
        <f>SUM(C6:C80)-C8</f>
        <v>11438</v>
      </c>
      <c r="D81" s="220">
        <f>IF($C$83&lt;&gt;0,C81/$C$83*100,0)</f>
        <v>86.829120170044789</v>
      </c>
      <c r="E81" s="199">
        <f>SUM(E6:E80)-E8</f>
        <v>189</v>
      </c>
      <c r="F81" s="188">
        <f>SUM(F6:F80)-F8</f>
        <v>1311</v>
      </c>
      <c r="G81" s="221">
        <f>IF($F$83&lt;&gt;0,F81/$F$83*100,0)</f>
        <v>43.875502008032129</v>
      </c>
      <c r="H81" s="193">
        <f>SUM(H6:H80)-H8</f>
        <v>3197</v>
      </c>
      <c r="I81" s="188">
        <f>SUM(I6:I80)-I8</f>
        <v>11925</v>
      </c>
      <c r="J81" s="222">
        <f>IF($I$83&lt;&gt;0,I81/$I$83*100,0)</f>
        <v>82.588821940577603</v>
      </c>
      <c r="K81" s="204">
        <f t="shared" ref="K81:L83" si="34">IF(OR(B81&lt;&gt;0)*(E81&lt;&gt;0),B81/E81*100," ")</f>
        <v>1622.7513227513227</v>
      </c>
      <c r="L81" s="189">
        <f t="shared" si="34"/>
        <v>872.463768115942</v>
      </c>
      <c r="M81" s="203">
        <f t="shared" ref="M81:N83" si="35">IF(OR(B81&lt;&gt;0)*(H81&lt;&gt;0),B81/H81*100," ")</f>
        <v>95.933687832342812</v>
      </c>
      <c r="N81" s="205">
        <f t="shared" si="35"/>
        <v>95.916142557651995</v>
      </c>
      <c r="O81" s="204">
        <f t="shared" ref="O81:P83" si="36">IF(OR(E81&lt;&gt;0)*(H81&lt;&gt;0),E81/H81*100," ")</f>
        <v>5.9117923052862054</v>
      </c>
      <c r="P81" s="189">
        <f t="shared" si="36"/>
        <v>10.9937106918239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23">
        <f>B8</f>
        <v>622</v>
      </c>
      <c r="C82" s="224">
        <f>C8</f>
        <v>1735</v>
      </c>
      <c r="D82" s="225">
        <f>IF($C$83&lt;&gt;0,C82/$C$83*100,0)</f>
        <v>13.170879829955211</v>
      </c>
      <c r="E82" s="200">
        <f>E8</f>
        <v>589</v>
      </c>
      <c r="F82" s="154">
        <f>F8</f>
        <v>1677</v>
      </c>
      <c r="G82" s="226">
        <f>IF($F$83&lt;&gt;0,F82/$F$83*100,0)</f>
        <v>56.124497991967871</v>
      </c>
      <c r="H82" s="223">
        <f>H8</f>
        <v>720</v>
      </c>
      <c r="I82" s="224">
        <f>I8</f>
        <v>2514</v>
      </c>
      <c r="J82" s="227">
        <f>IF($I$83&lt;&gt;0,I82/$I$83*100,0)</f>
        <v>17.411178059422397</v>
      </c>
      <c r="K82" s="138">
        <f t="shared" si="34"/>
        <v>105.60271646859083</v>
      </c>
      <c r="L82" s="139">
        <f t="shared" si="34"/>
        <v>103.45855694692905</v>
      </c>
      <c r="M82" s="140">
        <f t="shared" si="35"/>
        <v>86.388888888888886</v>
      </c>
      <c r="N82" s="165">
        <f t="shared" si="35"/>
        <v>69.013524264120917</v>
      </c>
      <c r="O82" s="138">
        <f t="shared" si="36"/>
        <v>81.805555555555557</v>
      </c>
      <c r="P82" s="139">
        <f t="shared" si="36"/>
        <v>66.706443914081149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10">
        <f>B81+B82</f>
        <v>3689</v>
      </c>
      <c r="C83" s="211">
        <f>C81+C82</f>
        <v>13173</v>
      </c>
      <c r="D83" s="212">
        <f>D81+D82</f>
        <v>100</v>
      </c>
      <c r="E83" s="213">
        <f>SUM(E81:E82)</f>
        <v>778</v>
      </c>
      <c r="F83" s="211">
        <f>SUM(F81:F82)</f>
        <v>2988</v>
      </c>
      <c r="G83" s="214">
        <f>G81+G82</f>
        <v>100</v>
      </c>
      <c r="H83" s="210">
        <f>SUM(H81:H82)</f>
        <v>3917</v>
      </c>
      <c r="I83" s="211">
        <f>SUM(I81:I82)</f>
        <v>14439</v>
      </c>
      <c r="J83" s="212">
        <f>J81+J82</f>
        <v>100</v>
      </c>
      <c r="K83" s="216">
        <f t="shared" si="34"/>
        <v>474.1645244215938</v>
      </c>
      <c r="L83" s="217">
        <f t="shared" si="34"/>
        <v>440.86345381526104</v>
      </c>
      <c r="M83" s="218">
        <f t="shared" si="35"/>
        <v>94.179218789890214</v>
      </c>
      <c r="N83" s="215">
        <f t="shared" si="35"/>
        <v>91.23207978391855</v>
      </c>
      <c r="O83" s="216">
        <f t="shared" si="36"/>
        <v>19.862139392392137</v>
      </c>
      <c r="P83" s="217">
        <f t="shared" si="36"/>
        <v>20.693953874922087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82"/>
      <c r="C84" s="182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81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2022-10-21T06:48:17Z</dcterms:modified>
</cp:coreProperties>
</file>