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87AEAE91-B361-4018-9AF3-C7F65BFDC0FE}" xr6:coauthVersionLast="47" xr6:coauthVersionMax="47" xr10:uidLastSave="{00000000-0000-0000-0000-000000000000}"/>
  <bookViews>
    <workbookView xWindow="11925" yWindow="945" windowWidth="13275" windowHeight="14085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6" i="5" l="1"/>
  <c r="L6" i="5"/>
  <c r="M6" i="5"/>
  <c r="N6" i="5"/>
  <c r="O6" i="5"/>
  <c r="P6" i="5"/>
  <c r="Q6" i="5"/>
  <c r="K7" i="5"/>
  <c r="L7" i="5"/>
  <c r="M7" i="5"/>
  <c r="N7" i="5"/>
  <c r="O7" i="5"/>
  <c r="P7" i="5"/>
  <c r="Q7" i="5"/>
  <c r="I81" i="5"/>
  <c r="H81" i="5"/>
  <c r="F81" i="5"/>
  <c r="E81" i="5"/>
  <c r="C81" i="5"/>
  <c r="B81" i="5"/>
  <c r="I82" i="5"/>
  <c r="H82" i="5"/>
  <c r="F82" i="5"/>
  <c r="E82" i="5"/>
  <c r="C82" i="5"/>
  <c r="B82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<sst xmlns="http://schemas.openxmlformats.org/spreadsheetml/2006/main" count="185" uniqueCount="110">
  <si>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</si>
  <si>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</si>
  <si>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</si>
  <si>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</si>
  <si>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</si>
  <si>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</si>
  <si>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</si>
  <si>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</si>
  <si>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</si>
  <si>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</si>
  <si>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</si>
  <si>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</si>
  <si>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</si>
  <si>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</si>
  <si>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</si>
  <si>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</si>
  <si>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</si>
  <si>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</si>
  <si>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</si>
  <si>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</si>
  <si>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</si>
  <si>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</si>
  <si>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</si>
  <si>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</si>
  <si>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</si>
  <si>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</si>
  <si>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</si>
  <si>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</si>
  <si>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</si>
  <si>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</si>
  <si>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</si>
  <si>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</si>
  <si>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</si>
  <si>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</si>
  <si>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</si>
  <si>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</si>
  <si>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</si>
  <si>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</si>
  <si>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</si>
  <si>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</si>
  <si>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</si>
  <si>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</si>
  <si>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</si>
  <si>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</si>
  <si>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</si>
  <si>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</si>
  <si>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</si>
  <si>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</si>
  <si>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</si>
  <si>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</si>
  <si>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</si>
  <si>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</si>
  <si>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</si>
  <si>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</si>
  <si>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</si>
  <si>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</si>
  <si>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</si>
  <si>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</si>
  <si>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</si>
  <si>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</si>
  <si>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</si>
  <si>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</si>
  <si>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</si>
  <si>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</si>
  <si>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</si>
  <si>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</si>
  <si>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</si>
  <si>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</si>
  <si>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</si>
  <si>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</si>
  <si>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</si>
  <si>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</si>
  <si>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</si>
  <si>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</si>
  <si>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</si>
  <si>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</si>
  <si>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</si>
  <si>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</si>
  <si>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</si>
  <si>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</si>
  <si>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</si>
  <si>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</si>
  <si>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</si>
  <si>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</si>
  <si>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</si>
  <si>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</si>
  <si>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</si>
  <si>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</si>
  <si>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</si>
  <si>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</si>
  <si>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</si>
  <si>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</si>
  <si>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</si>
  <si>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</si>
  <si>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</si>
  <si>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</si>
  <si>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</si>
  <si>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</si>
  <si>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</si>
  <si>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</si>
  <si>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</si>
  <si>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</si>
  <si>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</si>
  <si>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</si>
  <si>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</si>
  <si>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</si>
  <si>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22.7.2022.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svibanj, 2022.</t>
  </si>
  <si>
    <t>BiH</t>
  </si>
  <si>
    <t>IZVJEŠTAJ PO KAPACITETIMA I-V/2022</t>
  </si>
  <si>
    <t>TURISTIČKI PROMET PO ZEMLJAMA  I-V/2022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</si>
</sst>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2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2" fillId="35" borderId="35" xfId="0" applyNumberFormat="1" applyFont="1" applyFill="1" applyBorder="1"/>
    <xf numFmtId="166" fontId="52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3" fontId="42" fillId="36" borderId="30" xfId="0" applyNumberFormat="1" applyFont="1" applyFill="1" applyBorder="1"/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38.069806980698068</c:v>
                </c:pt>
                <c:pt idx="1">
                  <c:v>31.531153115311533</c:v>
                </c:pt>
                <c:pt idx="2">
                  <c:v>11.357135713571358</c:v>
                </c:pt>
                <c:pt idx="3">
                  <c:v>0.42404240424042405</c:v>
                </c:pt>
                <c:pt idx="4">
                  <c:v>18.617861786178619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212</c:v>
                </c:pt>
                <c:pt idx="1">
                  <c:v>5678</c:v>
                </c:pt>
                <c:pt idx="2">
                  <c:v>15764</c:v>
                </c:pt>
                <c:pt idx="3">
                  <c:v>19033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46</c:v>
                </c:pt>
                <c:pt idx="1">
                  <c:v>3094</c:v>
                </c:pt>
                <c:pt idx="2">
                  <c:v>8484</c:v>
                </c:pt>
                <c:pt idx="3">
                  <c:v>3696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95</c:v>
                </c:pt>
                <c:pt idx="1">
                  <c:v>4014</c:v>
                </c:pt>
                <c:pt idx="2">
                  <c:v>17712</c:v>
                </c:pt>
                <c:pt idx="3">
                  <c:v>29220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5949</c:v>
                </c:pt>
                <c:pt idx="1">
                  <c:v>3291</c:v>
                </c:pt>
                <c:pt idx="2">
                  <c:v>655</c:v>
                </c:pt>
                <c:pt idx="3" formatCode="General">
                  <c:v>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1564</c:v>
                </c:pt>
                <c:pt idx="1">
                  <c:v>1177</c:v>
                </c:pt>
                <c:pt idx="2">
                  <c:v>261</c:v>
                </c:pt>
                <c:pt idx="3" formatCode="General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8683</c:v>
                </c:pt>
                <c:pt idx="1">
                  <c:v>2541</c:v>
                </c:pt>
                <c:pt idx="2">
                  <c:v>792</c:v>
                </c:pt>
                <c:pt idx="3" formatCode="General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4704289575743343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3553766600070508"/>
                  <c:y val="-0.18489722876583536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905850276178164"/>
                  <c:y val="0.15394999443933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278841226936185"/>
                  <c:y val="2.22074836465841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BiH</c:v>
                </c:pt>
                <c:pt idx="5">
                  <c:v>Poljska</c:v>
                </c:pt>
                <c:pt idx="6">
                  <c:v>Mađarska</c:v>
                </c:pt>
                <c:pt idx="7">
                  <c:v>Italija</c:v>
                </c:pt>
                <c:pt idx="8">
                  <c:v>Ukrajina</c:v>
                </c:pt>
                <c:pt idx="9">
                  <c:v>Češka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28.39481898395065</c:v>
                </c:pt>
                <c:pt idx="1">
                  <c:v>22.115171922235604</c:v>
                </c:pt>
                <c:pt idx="2">
                  <c:v>14.319069973210116</c:v>
                </c:pt>
                <c:pt idx="3">
                  <c:v>8.0099294614987588</c:v>
                </c:pt>
                <c:pt idx="4">
                  <c:v>7.1595349866050579</c:v>
                </c:pt>
                <c:pt idx="5">
                  <c:v>2.6347481996706565</c:v>
                </c:pt>
                <c:pt idx="6">
                  <c:v>2.1554796372305649</c:v>
                </c:pt>
                <c:pt idx="7">
                  <c:v>2.0768304372403965</c:v>
                </c:pt>
                <c:pt idx="8">
                  <c:v>1.6688377122913953</c:v>
                </c:pt>
                <c:pt idx="9">
                  <c:v>1.373903212328262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B31" sqref="B31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29"/>
      <c r="B1" s="229"/>
      <c r="C1" s="229"/>
      <c r="D1" s="229"/>
    </row>
    <row r="2" spans="1:6" ht="59.25" customHeight="1" x14ac:dyDescent="0.3">
      <c r="A2" s="229"/>
      <c r="B2" s="229"/>
      <c r="C2" s="229"/>
      <c r="D2" s="229"/>
    </row>
    <row r="3" spans="1:6" ht="22.5" customHeight="1" x14ac:dyDescent="0.3">
      <c r="A3" s="229"/>
      <c r="B3" s="229"/>
      <c r="C3" s="229"/>
      <c r="D3" s="229"/>
    </row>
    <row r="4" spans="1:6" ht="200.25" customHeight="1" x14ac:dyDescent="0.25">
      <c r="A4" s="230" t="s">
        <v>106</v>
      </c>
      <c r="B4" s="231"/>
      <c r="C4" s="231"/>
      <c r="D4" s="231"/>
      <c r="E4" s="231"/>
      <c r="F4" s="232"/>
    </row>
    <row r="5" spans="1:6" ht="15" customHeight="1" x14ac:dyDescent="0.3">
      <c r="A5" s="175" t="s">
        <v>0</v>
      </c>
      <c r="B5" s="228"/>
      <c r="C5" s="228"/>
    </row>
    <row r="6" spans="1:6" ht="15" customHeight="1" x14ac:dyDescent="0.3">
      <c r="A6" s="228"/>
      <c r="B6" s="228"/>
      <c r="C6" s="228"/>
    </row>
    <row r="7" spans="1:6" ht="15" customHeight="1" x14ac:dyDescent="0.3">
      <c r="B7" s="228"/>
      <c r="C7" s="228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J113" sqref="J113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61" t="s">
        <v>108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261"/>
      <c r="Q1" s="261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61"/>
      <c r="B2" s="261"/>
      <c r="C2" s="261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1"/>
      <c r="O2" s="261"/>
      <c r="P2" s="261"/>
      <c r="Q2" s="261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61"/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8" t="s">
        <v>82</v>
      </c>
      <c r="L4" s="269"/>
      <c r="M4" s="269"/>
      <c r="N4" s="269"/>
      <c r="O4" s="269"/>
      <c r="P4" s="269"/>
      <c r="Q4" s="270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47" t="s">
        <v>8</v>
      </c>
      <c r="B6" s="38" t="s">
        <v>100</v>
      </c>
      <c r="C6" s="113">
        <v>1057</v>
      </c>
      <c r="D6" s="39">
        <v>4892</v>
      </c>
      <c r="E6" s="39">
        <f>SUM(C6:D6)</f>
        <v>5949</v>
      </c>
      <c r="F6" s="40">
        <f>E6/E42*100</f>
        <v>54.693389721430542</v>
      </c>
      <c r="G6" s="106">
        <v>2097</v>
      </c>
      <c r="H6" s="39">
        <v>16936</v>
      </c>
      <c r="I6" s="39">
        <f>SUM(G6:H6)</f>
        <v>19033</v>
      </c>
      <c r="J6" s="91">
        <f>I6/I42*100</f>
        <v>38.069806980698068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48"/>
      <c r="B7" s="9" t="s">
        <v>9</v>
      </c>
      <c r="C7" s="112">
        <v>994</v>
      </c>
      <c r="D7" s="11">
        <v>570</v>
      </c>
      <c r="E7" s="11">
        <f>SUM(C7:D7)</f>
        <v>1564</v>
      </c>
      <c r="F7" s="12">
        <f>E7/E43*100</f>
        <v>41.61788185204896</v>
      </c>
      <c r="G7" s="110">
        <v>1927</v>
      </c>
      <c r="H7" s="11">
        <v>1769</v>
      </c>
      <c r="I7" s="11">
        <f>SUM(G7:H7)</f>
        <v>3696</v>
      </c>
      <c r="J7" s="92">
        <f>I7/I43*100</f>
        <v>14.712790095935672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48"/>
      <c r="B8" s="9" t="s">
        <v>11</v>
      </c>
      <c r="C8" s="112">
        <v>1697</v>
      </c>
      <c r="D8" s="11">
        <v>6986</v>
      </c>
      <c r="E8" s="11">
        <f>SUM(C8:D8)</f>
        <v>8683</v>
      </c>
      <c r="F8" s="12">
        <f>E8/E44*100</f>
        <v>67.873055577268815</v>
      </c>
      <c r="G8" s="110">
        <v>3513</v>
      </c>
      <c r="H8" s="11">
        <v>25707</v>
      </c>
      <c r="I8" s="11">
        <f>SUM(G8:H8)</f>
        <v>29220</v>
      </c>
      <c r="J8" s="92">
        <f>I8/I44*100</f>
        <v>48.95538391944644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48"/>
      <c r="B9" s="9" t="s">
        <v>101</v>
      </c>
      <c r="C9" s="13">
        <f>C6/C7*100</f>
        <v>106.33802816901408</v>
      </c>
      <c r="D9" s="14">
        <f>D6/D7*100</f>
        <v>858.24561403508767</v>
      </c>
      <c r="E9" s="14">
        <f>E6/E7*100</f>
        <v>380.37084398976981</v>
      </c>
      <c r="F9" s="12"/>
      <c r="G9" s="15">
        <f>G6/G7*100</f>
        <v>108.82200311364815</v>
      </c>
      <c r="H9" s="14">
        <f>H6/H7*100</f>
        <v>957.37704918032784</v>
      </c>
      <c r="I9" s="14">
        <f>I6/I7*100</f>
        <v>514.96212121212125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48"/>
      <c r="B10" s="9" t="s">
        <v>104</v>
      </c>
      <c r="C10" s="13">
        <f>C6/C8*100</f>
        <v>62.28638774307602</v>
      </c>
      <c r="D10" s="14">
        <f>D6/D8*100</f>
        <v>70.025765817348983</v>
      </c>
      <c r="E10" s="14">
        <f>E6/E8*100</f>
        <v>68.513186686629041</v>
      </c>
      <c r="F10" s="12"/>
      <c r="G10" s="15">
        <f>G6/G8*100</f>
        <v>59.692570452604613</v>
      </c>
      <c r="H10" s="14">
        <f>H6/H8*100</f>
        <v>65.880888473956517</v>
      </c>
      <c r="I10" s="14">
        <f>I6/I8*100</f>
        <v>65.136892539356609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49"/>
      <c r="B11" s="23" t="s">
        <v>7</v>
      </c>
      <c r="C11" s="60">
        <f>C6/E6*100</f>
        <v>17.76769204908388</v>
      </c>
      <c r="D11" s="25">
        <f>D6/E6*100</f>
        <v>82.232307950916123</v>
      </c>
      <c r="E11" s="25">
        <f>SUM(C11:D11)</f>
        <v>100</v>
      </c>
      <c r="F11" s="26"/>
      <c r="G11" s="24">
        <f>G6/I6*100</f>
        <v>11.017706089423633</v>
      </c>
      <c r="H11" s="25">
        <f>H6/I6*100</f>
        <v>88.982293910576374</v>
      </c>
      <c r="I11" s="25">
        <f>SUM(G11:H11)</f>
        <v>100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50" t="s">
        <v>12</v>
      </c>
      <c r="B12" s="38" t="s">
        <v>100</v>
      </c>
      <c r="C12" s="113">
        <v>575</v>
      </c>
      <c r="D12" s="39">
        <v>2716</v>
      </c>
      <c r="E12" s="42">
        <f>SUM(C12:D12)</f>
        <v>3291</v>
      </c>
      <c r="F12" s="43">
        <f>E12/E42*100</f>
        <v>30.256504550887193</v>
      </c>
      <c r="G12" s="109">
        <v>2599</v>
      </c>
      <c r="H12" s="42">
        <v>13165</v>
      </c>
      <c r="I12" s="42">
        <f>SUM(G12:H12)</f>
        <v>15764</v>
      </c>
      <c r="J12" s="94">
        <f>I12/I42*100</f>
        <v>31.531153115311533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50"/>
      <c r="B13" s="9" t="s">
        <v>9</v>
      </c>
      <c r="C13" s="112">
        <v>347</v>
      </c>
      <c r="D13" s="11">
        <v>830</v>
      </c>
      <c r="E13" s="11">
        <f>SUM(C13:D13)</f>
        <v>1177</v>
      </c>
      <c r="F13" s="12">
        <f>E13/E43*100</f>
        <v>31.319850984566262</v>
      </c>
      <c r="G13" s="110">
        <v>2452</v>
      </c>
      <c r="H13" s="11">
        <v>6032</v>
      </c>
      <c r="I13" s="11">
        <f>SUM(G13:H13)</f>
        <v>8484</v>
      </c>
      <c r="J13" s="92">
        <f>I13/I43*100</f>
        <v>33.772540902034152</v>
      </c>
      <c r="K13" s="80"/>
      <c r="L13" s="118" t="s">
        <v>9</v>
      </c>
      <c r="M13" s="129">
        <f>E6</f>
        <v>5949</v>
      </c>
      <c r="N13" s="129">
        <f>E12</f>
        <v>3291</v>
      </c>
      <c r="O13" s="129">
        <f>E18</f>
        <v>655</v>
      </c>
      <c r="P13" s="1">
        <f>E24</f>
        <v>47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50"/>
      <c r="B14" s="9" t="s">
        <v>11</v>
      </c>
      <c r="C14" s="112">
        <v>451</v>
      </c>
      <c r="D14" s="11">
        <v>2090</v>
      </c>
      <c r="E14" s="11">
        <f>SUM(C14:D14)</f>
        <v>2541</v>
      </c>
      <c r="F14" s="12">
        <f>E14/E44*100</f>
        <v>19.862424763542563</v>
      </c>
      <c r="G14" s="110">
        <v>5901</v>
      </c>
      <c r="H14" s="11">
        <v>11811</v>
      </c>
      <c r="I14" s="11">
        <f>SUM(G14:H14)</f>
        <v>17712</v>
      </c>
      <c r="J14" s="92">
        <f>I14/I44*100</f>
        <v>29.674803558563838</v>
      </c>
      <c r="K14" s="80"/>
      <c r="L14" s="118" t="s">
        <v>10</v>
      </c>
      <c r="M14" s="129">
        <f>E7</f>
        <v>1564</v>
      </c>
      <c r="N14" s="129">
        <f>E13</f>
        <v>1177</v>
      </c>
      <c r="O14" s="130">
        <f>E19</f>
        <v>261</v>
      </c>
      <c r="P14" s="1">
        <f>E25</f>
        <v>14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50"/>
      <c r="B15" s="9" t="s">
        <v>101</v>
      </c>
      <c r="C15" s="17">
        <f>C12/C13*100</f>
        <v>165.70605187319885</v>
      </c>
      <c r="D15" s="18">
        <f>D12/D13*11</f>
        <v>35.995180722891568</v>
      </c>
      <c r="E15" s="18">
        <f>E12/E13*100</f>
        <v>279.60917587085811</v>
      </c>
      <c r="F15" s="12"/>
      <c r="G15" s="22">
        <f>G12/G13*100</f>
        <v>105.99510603588907</v>
      </c>
      <c r="H15" s="18">
        <f>H12/H13*100</f>
        <v>218.25265251989393</v>
      </c>
      <c r="I15" s="18">
        <f>I12/I13*100</f>
        <v>185.8085808580858</v>
      </c>
      <c r="J15" s="92"/>
      <c r="K15" s="80"/>
      <c r="L15" s="118" t="s">
        <v>11</v>
      </c>
      <c r="M15" s="129">
        <f>E8</f>
        <v>8683</v>
      </c>
      <c r="N15" s="129">
        <f>E14</f>
        <v>2541</v>
      </c>
      <c r="O15" s="130">
        <f>E20</f>
        <v>792</v>
      </c>
      <c r="P15" s="1">
        <f>E26</f>
        <v>28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50"/>
      <c r="B16" s="9" t="s">
        <v>104</v>
      </c>
      <c r="C16" s="17">
        <f>C12/C14*100</f>
        <v>127.49445676274944</v>
      </c>
      <c r="D16" s="18">
        <f>D12/D14*100</f>
        <v>129.95215311004785</v>
      </c>
      <c r="E16" s="18">
        <f>E12/E14*100</f>
        <v>129.5159386068477</v>
      </c>
      <c r="F16" s="12"/>
      <c r="G16" s="22">
        <f>G12/G14*100</f>
        <v>44.043382477546174</v>
      </c>
      <c r="H16" s="18">
        <f>H12/H14*100</f>
        <v>111.46388959444586</v>
      </c>
      <c r="I16" s="18">
        <f>I12/I14*100</f>
        <v>89.001806684733509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50"/>
      <c r="B17" s="16" t="s">
        <v>7</v>
      </c>
      <c r="C17" s="61">
        <f>C12/E12*100</f>
        <v>17.471893041628682</v>
      </c>
      <c r="D17" s="20">
        <f>D12/E12*100</f>
        <v>82.52810695837131</v>
      </c>
      <c r="E17" s="20">
        <f>SUM(C17:D17)</f>
        <v>100</v>
      </c>
      <c r="F17" s="21"/>
      <c r="G17" s="19">
        <f>G12/I12*100</f>
        <v>16.486932250697791</v>
      </c>
      <c r="H17" s="20">
        <f>H12/I12*100</f>
        <v>83.513067749302209</v>
      </c>
      <c r="I17" s="20">
        <f>SUM(G17:H17)</f>
        <v>100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51" t="s">
        <v>13</v>
      </c>
      <c r="B18" s="38" t="s">
        <v>100</v>
      </c>
      <c r="C18" s="113">
        <v>58</v>
      </c>
      <c r="D18" s="39">
        <v>597</v>
      </c>
      <c r="E18" s="39">
        <f>SUM(C18:D18)</f>
        <v>655</v>
      </c>
      <c r="F18" s="40">
        <f>E18/E42*100</f>
        <v>6.0218810333731732</v>
      </c>
      <c r="G18" s="106">
        <v>1130</v>
      </c>
      <c r="H18" s="39">
        <v>4548</v>
      </c>
      <c r="I18" s="39">
        <f>SUM(G18:H18)</f>
        <v>5678</v>
      </c>
      <c r="J18" s="91">
        <f>I18/I42*100</f>
        <v>11.357135713571358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52"/>
      <c r="B19" s="9" t="s">
        <v>9</v>
      </c>
      <c r="C19" s="112">
        <v>41</v>
      </c>
      <c r="D19" s="11">
        <v>220</v>
      </c>
      <c r="E19" s="11">
        <f>SUM(C19:D19)</f>
        <v>261</v>
      </c>
      <c r="F19" s="12">
        <f>E19/E43*100</f>
        <v>6.9451836083022886</v>
      </c>
      <c r="G19" s="110">
        <v>291</v>
      </c>
      <c r="H19" s="11">
        <v>2803</v>
      </c>
      <c r="I19" s="11">
        <f>SUM(G19:H19)</f>
        <v>3094</v>
      </c>
      <c r="J19" s="92">
        <f>I19/I43*100</f>
        <v>12.316388678794633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52"/>
      <c r="B20" s="9" t="s">
        <v>11</v>
      </c>
      <c r="C20" s="112">
        <v>85</v>
      </c>
      <c r="D20" s="11">
        <v>707</v>
      </c>
      <c r="E20" s="11">
        <f>SUM(C20:D20)</f>
        <v>792</v>
      </c>
      <c r="F20" s="12">
        <f>E20/E44*100</f>
        <v>6.1908856405846944</v>
      </c>
      <c r="G20" s="110">
        <v>257</v>
      </c>
      <c r="H20" s="11">
        <v>3757</v>
      </c>
      <c r="I20" s="11">
        <f>SUM(G20:H20)</f>
        <v>4014</v>
      </c>
      <c r="J20" s="92">
        <f>I20/I44*100</f>
        <v>6.7250825137802197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52"/>
      <c r="B21" s="9" t="s">
        <v>101</v>
      </c>
      <c r="C21" s="17">
        <f>C18/C19*100</f>
        <v>141.46341463414635</v>
      </c>
      <c r="D21" s="18">
        <f>D18/D19*100</f>
        <v>271.36363636363637</v>
      </c>
      <c r="E21" s="18">
        <f>E18/E19*100</f>
        <v>250.95785440613025</v>
      </c>
      <c r="F21" s="12"/>
      <c r="G21" s="22">
        <f>G18/G19*100</f>
        <v>388.31615120274915</v>
      </c>
      <c r="H21" s="18">
        <f>H18/H19*100</f>
        <v>162.25472707813057</v>
      </c>
      <c r="I21" s="18">
        <f>I18/I19*100</f>
        <v>183.5164835164835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52"/>
      <c r="B22" s="9" t="s">
        <v>104</v>
      </c>
      <c r="C22" s="17">
        <f>C18/C20*100</f>
        <v>68.235294117647058</v>
      </c>
      <c r="D22" s="18">
        <f>D18/D20*100</f>
        <v>84.441301272984433</v>
      </c>
      <c r="E22" s="18">
        <f>E18/E20*100</f>
        <v>82.702020202020194</v>
      </c>
      <c r="F22" s="12"/>
      <c r="G22" s="22">
        <f>G18/G20*100</f>
        <v>439.68871595330745</v>
      </c>
      <c r="H22" s="18">
        <f>H18/H20*100</f>
        <v>121.05403247271759</v>
      </c>
      <c r="I22" s="18">
        <f>I18/I20*100</f>
        <v>141.45490782262081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53"/>
      <c r="B23" s="23" t="s">
        <v>7</v>
      </c>
      <c r="C23" s="60">
        <f>C18/E18*100</f>
        <v>8.8549618320610683</v>
      </c>
      <c r="D23" s="25">
        <f>D18/E18*100</f>
        <v>91.145038167938935</v>
      </c>
      <c r="E23" s="25">
        <f>SUM(C23:D23)</f>
        <v>100</v>
      </c>
      <c r="F23" s="26"/>
      <c r="G23" s="24">
        <f>G18/I18*100</f>
        <v>19.901373723141951</v>
      </c>
      <c r="H23" s="25">
        <f>H18/I18*100</f>
        <v>80.098626276858056</v>
      </c>
      <c r="I23" s="25">
        <f>SUM(G23:H23)</f>
        <v>100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54" t="s">
        <v>14</v>
      </c>
      <c r="B24" s="38" t="s">
        <v>100</v>
      </c>
      <c r="C24" s="111">
        <v>0</v>
      </c>
      <c r="D24" s="42">
        <v>47</v>
      </c>
      <c r="E24" s="41">
        <f>SUM(C24:D24)</f>
        <v>47</v>
      </c>
      <c r="F24" s="43">
        <f>E24/E42*100</f>
        <v>0.43210444056265512</v>
      </c>
      <c r="G24" s="109">
        <v>0</v>
      </c>
      <c r="H24" s="42">
        <v>212</v>
      </c>
      <c r="I24" s="42">
        <f>SUM(G24:H24)</f>
        <v>212</v>
      </c>
      <c r="J24" s="94">
        <f>I24/I42*100</f>
        <v>0.42404240424042405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54"/>
      <c r="B25" s="9" t="s">
        <v>9</v>
      </c>
      <c r="C25" s="112">
        <v>0</v>
      </c>
      <c r="D25" s="11">
        <v>14</v>
      </c>
      <c r="E25" s="10">
        <f>SUM(C25:D25)</f>
        <v>14</v>
      </c>
      <c r="F25" s="12">
        <f>E25/E43*100</f>
        <v>0.37253858435337944</v>
      </c>
      <c r="G25" s="110">
        <v>0</v>
      </c>
      <c r="H25" s="11">
        <v>46</v>
      </c>
      <c r="I25" s="11">
        <f>SUM(G25:H25)</f>
        <v>46</v>
      </c>
      <c r="J25" s="92">
        <f>I25/I43*100</f>
        <v>0.18311372954898292</v>
      </c>
      <c r="K25" s="80"/>
      <c r="L25" s="118" t="s">
        <v>14</v>
      </c>
      <c r="M25" s="118">
        <f>I24</f>
        <v>212</v>
      </c>
      <c r="N25" s="118">
        <f>I25</f>
        <v>46</v>
      </c>
      <c r="O25" s="118">
        <f>I26</f>
        <v>95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54"/>
      <c r="B26" s="9" t="s">
        <v>11</v>
      </c>
      <c r="C26" s="112">
        <v>0</v>
      </c>
      <c r="D26" s="11">
        <v>28</v>
      </c>
      <c r="E26" s="10">
        <f>SUM(C26:D26)</f>
        <v>28</v>
      </c>
      <c r="F26" s="12">
        <f>E26/E44*100</f>
        <v>0.21886969436410536</v>
      </c>
      <c r="G26" s="110">
        <v>0</v>
      </c>
      <c r="H26" s="11">
        <v>95</v>
      </c>
      <c r="I26" s="10">
        <f>SUM(G26:H26)</f>
        <v>95</v>
      </c>
      <c r="J26" s="92">
        <f>I26/I44*100</f>
        <v>0.15916363697287517</v>
      </c>
      <c r="K26" s="80"/>
      <c r="L26" s="118" t="s">
        <v>13</v>
      </c>
      <c r="M26" s="130">
        <f>I18</f>
        <v>5678</v>
      </c>
      <c r="N26" s="130">
        <f>I19</f>
        <v>3094</v>
      </c>
      <c r="O26" s="130">
        <f>I20</f>
        <v>4014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54"/>
      <c r="B27" s="9" t="s">
        <v>101</v>
      </c>
      <c r="C27" s="17" t="e">
        <f>C24/C25*100</f>
        <v>#DIV/0!</v>
      </c>
      <c r="D27" s="18">
        <f>D24/D25*100</f>
        <v>335.71428571428572</v>
      </c>
      <c r="E27" s="18">
        <f>E24/E25*100</f>
        <v>335.71428571428572</v>
      </c>
      <c r="F27" s="12"/>
      <c r="G27" s="22" t="e">
        <f>G24/G25*100</f>
        <v>#DIV/0!</v>
      </c>
      <c r="H27" s="18">
        <f>H24/H25*100</f>
        <v>460.86956521739131</v>
      </c>
      <c r="I27" s="11">
        <f>I24/I25*100</f>
        <v>460.86956521739131</v>
      </c>
      <c r="J27" s="92"/>
      <c r="K27" s="80"/>
      <c r="L27" s="118" t="s">
        <v>12</v>
      </c>
      <c r="M27" s="130">
        <f>I12</f>
        <v>15764</v>
      </c>
      <c r="N27" s="130">
        <f>I13</f>
        <v>8484</v>
      </c>
      <c r="O27" s="130">
        <f>I14</f>
        <v>17712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54"/>
      <c r="B28" s="9" t="s">
        <v>104</v>
      </c>
      <c r="C28" s="17" t="e">
        <f>C24/C26*100</f>
        <v>#DIV/0!</v>
      </c>
      <c r="D28" s="18">
        <f>D24/D26*100</f>
        <v>167.85714285714286</v>
      </c>
      <c r="E28" s="18">
        <f>E24/E26*100</f>
        <v>167.85714285714286</v>
      </c>
      <c r="F28" s="12"/>
      <c r="G28" s="22" t="e">
        <f>G24/G26*100</f>
        <v>#DIV/0!</v>
      </c>
      <c r="H28" s="18">
        <f>H24/H26*100</f>
        <v>223.15789473684208</v>
      </c>
      <c r="I28" s="18">
        <f>I24/I26*100</f>
        <v>223.15789473684208</v>
      </c>
      <c r="J28" s="92"/>
      <c r="K28" s="80"/>
      <c r="L28" s="118" t="s">
        <v>8</v>
      </c>
      <c r="M28" s="130">
        <f>I6</f>
        <v>19033</v>
      </c>
      <c r="N28" s="130">
        <f>I7</f>
        <v>3696</v>
      </c>
      <c r="O28" s="130">
        <f>I8</f>
        <v>29220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54"/>
      <c r="B29" s="16" t="s">
        <v>7</v>
      </c>
      <c r="C29" s="61">
        <f>C24/E24*100</f>
        <v>0</v>
      </c>
      <c r="D29" s="20">
        <f>D24/E24*100</f>
        <v>100</v>
      </c>
      <c r="E29" s="20">
        <f>SUM(C29:D29)</f>
        <v>100</v>
      </c>
      <c r="F29" s="21"/>
      <c r="G29" s="19">
        <f>G24/I24*100</f>
        <v>0</v>
      </c>
      <c r="H29" s="20">
        <f>H24/I24*100</f>
        <v>100</v>
      </c>
      <c r="I29" s="20">
        <f>SUM(G29:H29)</f>
        <v>100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62" t="s">
        <v>15</v>
      </c>
      <c r="B30" s="44" t="s">
        <v>100</v>
      </c>
      <c r="C30" s="113">
        <f t="shared" ref="C30:J32" si="0">C6+C12+C18+C24</f>
        <v>1690</v>
      </c>
      <c r="D30" s="39">
        <f t="shared" si="0"/>
        <v>8252</v>
      </c>
      <c r="E30" s="39">
        <f t="shared" si="0"/>
        <v>9942</v>
      </c>
      <c r="F30" s="40">
        <f t="shared" si="0"/>
        <v>91.403879746253565</v>
      </c>
      <c r="G30" s="106">
        <f t="shared" si="0"/>
        <v>5826</v>
      </c>
      <c r="H30" s="39">
        <f t="shared" si="0"/>
        <v>34861</v>
      </c>
      <c r="I30" s="39">
        <f t="shared" si="0"/>
        <v>40687</v>
      </c>
      <c r="J30" s="91">
        <f t="shared" si="0"/>
        <v>81.382138213821378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63"/>
      <c r="B31" s="233" t="s">
        <v>9</v>
      </c>
      <c r="C31" s="114">
        <f t="shared" si="0"/>
        <v>1382</v>
      </c>
      <c r="D31" s="62">
        <f t="shared" si="0"/>
        <v>1634</v>
      </c>
      <c r="E31" s="62">
        <f t="shared" si="0"/>
        <v>3016</v>
      </c>
      <c r="F31" s="63">
        <f t="shared" si="0"/>
        <v>80.255455029270891</v>
      </c>
      <c r="G31" s="108">
        <f t="shared" si="0"/>
        <v>4670</v>
      </c>
      <c r="H31" s="62">
        <f t="shared" si="0"/>
        <v>10650</v>
      </c>
      <c r="I31" s="62">
        <f t="shared" si="0"/>
        <v>15320</v>
      </c>
      <c r="J31" s="96">
        <f t="shared" si="0"/>
        <v>60.984833406313442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63"/>
      <c r="B32" s="233" t="s">
        <v>11</v>
      </c>
      <c r="C32" s="114">
        <f t="shared" si="0"/>
        <v>2233</v>
      </c>
      <c r="D32" s="62">
        <f t="shared" si="0"/>
        <v>9811</v>
      </c>
      <c r="E32" s="62">
        <f t="shared" si="0"/>
        <v>12044</v>
      </c>
      <c r="F32" s="63">
        <f t="shared" si="0"/>
        <v>94.145235675760176</v>
      </c>
      <c r="G32" s="108">
        <f t="shared" si="0"/>
        <v>9671</v>
      </c>
      <c r="H32" s="62">
        <f t="shared" si="0"/>
        <v>41370</v>
      </c>
      <c r="I32" s="62">
        <f t="shared" si="0"/>
        <v>51041</v>
      </c>
      <c r="J32" s="96">
        <f t="shared" si="0"/>
        <v>85.514433628763371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17" ht="15" customHeight="1" thickBot="1" x14ac:dyDescent="0.3">
      <c r="A33" s="263"/>
      <c r="B33" s="233" t="s">
        <v>101</v>
      </c>
      <c r="C33" s="64">
        <f>C30/C31*100</f>
        <v>122.28654124457307</v>
      </c>
      <c r="D33" s="65">
        <f>D30/D31*100</f>
        <v>505.01835985312118</v>
      </c>
      <c r="E33" s="65">
        <f>E30/E31*100</f>
        <v>329.64190981432358</v>
      </c>
      <c r="F33" s="63"/>
      <c r="G33" s="66">
        <f>G30/G31*100</f>
        <v>124.75374732334048</v>
      </c>
      <c r="H33" s="65">
        <f>H30/H31*100</f>
        <v>327.33333333333337</v>
      </c>
      <c r="I33" s="65">
        <f>I30/I31*100</f>
        <v>265.58093994778068</v>
      </c>
      <c r="J33" s="96"/>
      <c r="K33" s="85"/>
      <c r="L33" s="86"/>
      <c r="M33" s="86"/>
      <c r="N33" s="86"/>
      <c r="O33" s="86"/>
      <c r="P33" s="86"/>
      <c r="Q33" s="87"/>
    </row>
    <row r="34" spans="1:17" ht="15" customHeight="1" x14ac:dyDescent="0.25">
      <c r="A34" s="263"/>
      <c r="B34" s="233" t="s">
        <v>104</v>
      </c>
      <c r="C34" s="64">
        <f>C30/C32*100</f>
        <v>75.682937751903268</v>
      </c>
      <c r="D34" s="65">
        <f>D30/D32*100</f>
        <v>84.109672816226691</v>
      </c>
      <c r="E34" s="65">
        <f>E30/E32*100</f>
        <v>82.54732646961142</v>
      </c>
      <c r="F34" s="63"/>
      <c r="G34" s="66">
        <f>G30/G32*100</f>
        <v>60.241960500465311</v>
      </c>
      <c r="H34" s="65">
        <f>H30/H32*100</f>
        <v>84.266376601401987</v>
      </c>
      <c r="I34" s="65">
        <f>I30/I32*100</f>
        <v>79.714347289433988</v>
      </c>
      <c r="J34" s="63"/>
      <c r="K34" s="255" t="s">
        <v>83</v>
      </c>
      <c r="L34" s="256"/>
      <c r="M34" s="256"/>
      <c r="N34" s="256"/>
      <c r="O34" s="256"/>
      <c r="P34" s="256"/>
      <c r="Q34" s="257"/>
    </row>
    <row r="35" spans="1:17" ht="15" customHeight="1" thickBot="1" x14ac:dyDescent="0.3">
      <c r="A35" s="264"/>
      <c r="B35" s="234" t="s">
        <v>7</v>
      </c>
      <c r="C35" s="71">
        <f>C30/E30*100</f>
        <v>16.998591832629252</v>
      </c>
      <c r="D35" s="72">
        <f>D30/E30*100</f>
        <v>83.001408167370755</v>
      </c>
      <c r="E35" s="72">
        <f>SUM(C35:D35)</f>
        <v>100</v>
      </c>
      <c r="F35" s="73"/>
      <c r="G35" s="74">
        <f>G30/I30*100</f>
        <v>14.319069973210116</v>
      </c>
      <c r="H35" s="72">
        <f>H30/I30*100</f>
        <v>85.680930026789881</v>
      </c>
      <c r="I35" s="72">
        <f>SUM(G35:H35)</f>
        <v>100</v>
      </c>
      <c r="J35" s="73"/>
      <c r="K35" s="258"/>
      <c r="L35" s="259"/>
      <c r="M35" s="259"/>
      <c r="N35" s="259"/>
      <c r="O35" s="259"/>
      <c r="P35" s="259"/>
      <c r="Q35" s="260"/>
    </row>
    <row r="36" spans="1:17" ht="15" customHeight="1" x14ac:dyDescent="0.25">
      <c r="A36" s="265" t="s">
        <v>16</v>
      </c>
      <c r="B36" s="38" t="s">
        <v>100</v>
      </c>
      <c r="C36" s="113">
        <v>153</v>
      </c>
      <c r="D36" s="39">
        <v>782</v>
      </c>
      <c r="E36" s="39">
        <f>SUM(C36:D36)</f>
        <v>935</v>
      </c>
      <c r="F36" s="40">
        <f>E36/E42*100</f>
        <v>8.5961202537464381</v>
      </c>
      <c r="G36" s="106">
        <v>2094</v>
      </c>
      <c r="H36" s="39">
        <v>7214</v>
      </c>
      <c r="I36" s="39">
        <f>G36+H36</f>
        <v>9308</v>
      </c>
      <c r="J36" s="40">
        <f>I36/I42*100</f>
        <v>18.617861786178619</v>
      </c>
      <c r="K36" s="80"/>
      <c r="Q36" s="81"/>
    </row>
    <row r="37" spans="1:17" ht="15" customHeight="1" x14ac:dyDescent="0.25">
      <c r="A37" s="266"/>
      <c r="B37" s="9" t="s">
        <v>9</v>
      </c>
      <c r="C37" s="115">
        <v>90</v>
      </c>
      <c r="D37" s="32">
        <v>652</v>
      </c>
      <c r="E37" s="201">
        <f>SUM(C37:D37)</f>
        <v>742</v>
      </c>
      <c r="F37" s="33">
        <f>E37/E43*100</f>
        <v>19.744544970729113</v>
      </c>
      <c r="G37" s="107">
        <v>2874</v>
      </c>
      <c r="H37" s="32">
        <v>6927</v>
      </c>
      <c r="I37" s="32">
        <f>G37+H37</f>
        <v>9801</v>
      </c>
      <c r="J37" s="33">
        <f>I37/I43*100</f>
        <v>39.015166593686558</v>
      </c>
      <c r="K37" s="80"/>
      <c r="L37" s="118" t="s">
        <v>8</v>
      </c>
      <c r="M37" s="119">
        <f>J6</f>
        <v>38.069806980698068</v>
      </c>
      <c r="Q37" s="81"/>
    </row>
    <row r="38" spans="1:17" ht="15" customHeight="1" x14ac:dyDescent="0.25">
      <c r="A38" s="266"/>
      <c r="B38" s="9" t="s">
        <v>11</v>
      </c>
      <c r="C38" s="115">
        <v>200</v>
      </c>
      <c r="D38" s="32">
        <v>549</v>
      </c>
      <c r="E38" s="32">
        <f>SUM(C38:D38)</f>
        <v>749</v>
      </c>
      <c r="F38" s="33">
        <f>E38/E44*100</f>
        <v>5.8547643242398184</v>
      </c>
      <c r="G38" s="107">
        <v>1896</v>
      </c>
      <c r="H38" s="32">
        <v>6750</v>
      </c>
      <c r="I38" s="32">
        <f>G38+H38</f>
        <v>8646</v>
      </c>
      <c r="J38" s="33">
        <f>I38/I44*100</f>
        <v>14.485566371236619</v>
      </c>
      <c r="K38" s="80"/>
      <c r="L38" s="118" t="s">
        <v>12</v>
      </c>
      <c r="M38" s="119">
        <f>J12</f>
        <v>31.531153115311533</v>
      </c>
      <c r="Q38" s="81"/>
    </row>
    <row r="39" spans="1:17" ht="15" customHeight="1" x14ac:dyDescent="0.25">
      <c r="A39" s="266"/>
      <c r="B39" s="9" t="s">
        <v>101</v>
      </c>
      <c r="C39" s="34">
        <f>C36/C37*100</f>
        <v>170</v>
      </c>
      <c r="D39" s="35">
        <f>D36/D37*100</f>
        <v>119.93865030674846</v>
      </c>
      <c r="E39" s="35">
        <f>E36/E37*100</f>
        <v>126.01078167115902</v>
      </c>
      <c r="F39" s="33"/>
      <c r="G39" s="36">
        <f>G36/G37*100</f>
        <v>72.860125260960331</v>
      </c>
      <c r="H39" s="35">
        <f>H36/H37*100</f>
        <v>104.14320773783746</v>
      </c>
      <c r="I39" s="35">
        <f>I36/I37*100</f>
        <v>94.969901030507089</v>
      </c>
      <c r="J39" s="33"/>
      <c r="K39" s="80"/>
      <c r="L39" s="118" t="s">
        <v>13</v>
      </c>
      <c r="M39" s="119">
        <f>J18</f>
        <v>11.357135713571358</v>
      </c>
      <c r="Q39" s="81"/>
    </row>
    <row r="40" spans="1:17" ht="15" customHeight="1" x14ac:dyDescent="0.25">
      <c r="A40" s="266"/>
      <c r="B40" s="9" t="s">
        <v>104</v>
      </c>
      <c r="C40" s="34">
        <f>C36/C38*100</f>
        <v>76.5</v>
      </c>
      <c r="D40" s="35">
        <f>D36/D38*100</f>
        <v>142.44080145719491</v>
      </c>
      <c r="E40" s="35">
        <f>E36/E38*100</f>
        <v>124.83311081441923</v>
      </c>
      <c r="F40" s="33"/>
      <c r="G40" s="36">
        <f>G36/G38*100</f>
        <v>110.44303797468353</v>
      </c>
      <c r="H40" s="35">
        <f>H36/H38*100</f>
        <v>106.87407407407407</v>
      </c>
      <c r="I40" s="35">
        <f>I36/I38*100</f>
        <v>107.65671987046032</v>
      </c>
      <c r="J40" s="33"/>
      <c r="K40" s="80"/>
      <c r="L40" s="118" t="s">
        <v>14</v>
      </c>
      <c r="M40" s="119">
        <f>J24</f>
        <v>0.42404240424042405</v>
      </c>
      <c r="Q40" s="81"/>
    </row>
    <row r="41" spans="1:17" ht="15" customHeight="1" thickBot="1" x14ac:dyDescent="0.3">
      <c r="A41" s="267"/>
      <c r="B41" s="235" t="s">
        <v>7</v>
      </c>
      <c r="C41" s="68">
        <f>C36/E36*100</f>
        <v>16.363636363636363</v>
      </c>
      <c r="D41" s="69">
        <f>D36/E36*100</f>
        <v>83.636363636363626</v>
      </c>
      <c r="E41" s="69">
        <f>SUM(C41:D41)</f>
        <v>99.999999999999986</v>
      </c>
      <c r="F41" s="37"/>
      <c r="G41" s="70">
        <f>G36/I36*100</f>
        <v>22.496776966050707</v>
      </c>
      <c r="H41" s="69">
        <f>H36/I36*100</f>
        <v>77.503223033949283</v>
      </c>
      <c r="I41" s="69">
        <f>SUM(G41:H41)</f>
        <v>99.999999999999986</v>
      </c>
      <c r="J41" s="37"/>
      <c r="K41" s="80"/>
      <c r="L41" s="118" t="s">
        <v>84</v>
      </c>
      <c r="M41" s="119">
        <f>J36</f>
        <v>18.617861786178619</v>
      </c>
      <c r="Q41" s="81"/>
    </row>
    <row r="42" spans="1:17" ht="15" customHeight="1" x14ac:dyDescent="0.25">
      <c r="A42" s="245" t="s">
        <v>81</v>
      </c>
      <c r="B42" s="67" t="s">
        <v>100</v>
      </c>
      <c r="C42" s="116">
        <f t="shared" ref="C42:D44" si="1">C30+C36</f>
        <v>1843</v>
      </c>
      <c r="D42" s="75">
        <f t="shared" si="1"/>
        <v>9034</v>
      </c>
      <c r="E42" s="75">
        <f>SUM(C42:D42)</f>
        <v>10877</v>
      </c>
      <c r="F42" s="76">
        <f>F6+F12+F18+F24+F36</f>
        <v>100</v>
      </c>
      <c r="G42" s="104">
        <f>G30+G36</f>
        <v>7920</v>
      </c>
      <c r="H42" s="75">
        <f t="shared" ref="G42:H44" si="2">H30+H36</f>
        <v>42075</v>
      </c>
      <c r="I42" s="75">
        <f>SUM(G42:H42)</f>
        <v>49995</v>
      </c>
      <c r="J42" s="76">
        <f>J6+J12+J18+J24+J36</f>
        <v>100</v>
      </c>
      <c r="K42" s="80"/>
      <c r="Q42" s="81"/>
    </row>
    <row r="43" spans="1:17" ht="15" customHeight="1" x14ac:dyDescent="0.25">
      <c r="A43" s="245"/>
      <c r="B43" s="45" t="s">
        <v>9</v>
      </c>
      <c r="C43" s="117">
        <f t="shared" si="1"/>
        <v>1472</v>
      </c>
      <c r="D43" s="46">
        <f t="shared" si="1"/>
        <v>2286</v>
      </c>
      <c r="E43" s="46">
        <f>SUM(C43:D43)</f>
        <v>3758</v>
      </c>
      <c r="F43" s="47">
        <f>F31+F37</f>
        <v>100</v>
      </c>
      <c r="G43" s="105">
        <f t="shared" si="2"/>
        <v>7544</v>
      </c>
      <c r="H43" s="46">
        <f t="shared" si="2"/>
        <v>17577</v>
      </c>
      <c r="I43" s="46">
        <f>SUM(G43:H43)</f>
        <v>25121</v>
      </c>
      <c r="J43" s="47">
        <f>J7+J13+J19+J25+J37</f>
        <v>100</v>
      </c>
      <c r="K43" s="80"/>
      <c r="Q43" s="81"/>
    </row>
    <row r="44" spans="1:17" ht="15" customHeight="1" x14ac:dyDescent="0.25">
      <c r="A44" s="245"/>
      <c r="B44" s="45" t="s">
        <v>11</v>
      </c>
      <c r="C44" s="117">
        <f t="shared" si="1"/>
        <v>2433</v>
      </c>
      <c r="D44" s="46">
        <f t="shared" si="1"/>
        <v>10360</v>
      </c>
      <c r="E44" s="46">
        <f>SUM(C44:D44)</f>
        <v>12793</v>
      </c>
      <c r="F44" s="47">
        <f>F32+F38</f>
        <v>100</v>
      </c>
      <c r="G44" s="105">
        <f t="shared" si="2"/>
        <v>11567</v>
      </c>
      <c r="H44" s="46">
        <f t="shared" si="2"/>
        <v>48120</v>
      </c>
      <c r="I44" s="244">
        <f>SUM(G44:H44)</f>
        <v>59687</v>
      </c>
      <c r="J44" s="47">
        <f>J32+J38</f>
        <v>99.999999999999986</v>
      </c>
      <c r="K44" s="80"/>
      <c r="Q44" s="81"/>
    </row>
    <row r="45" spans="1:17" ht="15" customHeight="1" x14ac:dyDescent="0.25">
      <c r="A45" s="245"/>
      <c r="B45" s="45" t="s">
        <v>101</v>
      </c>
      <c r="C45" s="48">
        <f>C42/C43*100</f>
        <v>125.20380434782609</v>
      </c>
      <c r="D45" s="49">
        <f>D42/D43*100</f>
        <v>395.18810148731404</v>
      </c>
      <c r="E45" s="49">
        <f>E42/E43*100</f>
        <v>289.43587014369348</v>
      </c>
      <c r="F45" s="47"/>
      <c r="G45" s="50">
        <f>G42/G43*100</f>
        <v>104.98409331919407</v>
      </c>
      <c r="H45" s="49">
        <f>H42/H43*100</f>
        <v>239.3753200204813</v>
      </c>
      <c r="I45" s="49">
        <f>I42/I43*100</f>
        <v>199.01675888698696</v>
      </c>
      <c r="J45" s="47"/>
      <c r="K45" s="80"/>
      <c r="Q45" s="81"/>
    </row>
    <row r="46" spans="1:17" ht="15" customHeight="1" x14ac:dyDescent="0.25">
      <c r="A46" s="245"/>
      <c r="B46" s="45" t="s">
        <v>104</v>
      </c>
      <c r="C46" s="48">
        <f>C42/C44*100</f>
        <v>75.750102753801897</v>
      </c>
      <c r="D46" s="49">
        <f>D42/D44*100</f>
        <v>87.200772200772207</v>
      </c>
      <c r="E46" s="49">
        <f>E42/E44*100</f>
        <v>85.023059485656219</v>
      </c>
      <c r="F46" s="47"/>
      <c r="G46" s="50">
        <f>G42/G44*100</f>
        <v>68.470649260828225</v>
      </c>
      <c r="H46" s="49">
        <f>H42/H44*100</f>
        <v>87.437655860349125</v>
      </c>
      <c r="I46" s="49">
        <f>I42/I44*100</f>
        <v>83.761958215356785</v>
      </c>
      <c r="J46" s="47"/>
      <c r="K46" s="80"/>
      <c r="Q46" s="81"/>
    </row>
    <row r="47" spans="1:17" ht="15" customHeight="1" thickBot="1" x14ac:dyDescent="0.3">
      <c r="A47" s="246"/>
      <c r="B47" s="51" t="s">
        <v>7</v>
      </c>
      <c r="C47" s="52">
        <f>C42/E42*100</f>
        <v>16.944010296956883</v>
      </c>
      <c r="D47" s="53">
        <f>D42/E42*100</f>
        <v>83.055989703043124</v>
      </c>
      <c r="E47" s="53">
        <f>SUM(C47:D47)</f>
        <v>100</v>
      </c>
      <c r="F47" s="54"/>
      <c r="G47" s="55">
        <f>G42/I42*100</f>
        <v>15.841584158415841</v>
      </c>
      <c r="H47" s="53">
        <f>H42/I42*100</f>
        <v>84.158415841584159</v>
      </c>
      <c r="I47" s="53">
        <f>SUM(G47:H47)</f>
        <v>100</v>
      </c>
      <c r="J47" s="54"/>
      <c r="K47" s="82"/>
      <c r="L47" s="83"/>
      <c r="M47" s="83"/>
      <c r="N47" s="83"/>
      <c r="O47" s="83"/>
      <c r="P47" s="83"/>
      <c r="Q47" s="84"/>
    </row>
    <row r="48" spans="1:17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topLeftCell="A12" zoomScale="90" zoomScaleNormal="9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1" t="s">
        <v>109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80" t="s">
        <v>102</v>
      </c>
      <c r="B4" s="273" t="s">
        <v>100</v>
      </c>
      <c r="C4" s="273"/>
      <c r="D4" s="273"/>
      <c r="E4" s="274" t="s">
        <v>9</v>
      </c>
      <c r="F4" s="273"/>
      <c r="G4" s="275"/>
      <c r="H4" s="273" t="s">
        <v>11</v>
      </c>
      <c r="I4" s="273"/>
      <c r="J4" s="273"/>
      <c r="K4" s="276" t="s">
        <v>101</v>
      </c>
      <c r="L4" s="277"/>
      <c r="M4" s="273" t="s">
        <v>104</v>
      </c>
      <c r="N4" s="273"/>
      <c r="O4" s="278" t="s">
        <v>105</v>
      </c>
      <c r="P4" s="279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81"/>
      <c r="B5" s="27" t="s">
        <v>17</v>
      </c>
      <c r="C5" s="28" t="s">
        <v>18</v>
      </c>
      <c r="D5" s="16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67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Njemačka</v>
      </c>
      <c r="R5" s="142">
        <f>D6</f>
        <v>28.39481898395065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23" t="s">
        <v>24</v>
      </c>
      <c r="B6" s="163">
        <v>2226</v>
      </c>
      <c r="C6" s="164">
        <v>11553</v>
      </c>
      <c r="D6" s="168">
        <f t="shared" ref="D6:D37" si="1">IF($C$83&lt;&gt;0,C6/$C$83*100,0)</f>
        <v>28.39481898395065</v>
      </c>
      <c r="E6" s="165">
        <v>670</v>
      </c>
      <c r="F6" s="164">
        <v>3250</v>
      </c>
      <c r="G6" s="166">
        <f t="shared" ref="G6:G37" si="2">IF($F$83&lt;&gt;0,F6/$F$83*100,0)</f>
        <v>21.277988739033653</v>
      </c>
      <c r="H6" s="163">
        <v>3221</v>
      </c>
      <c r="I6" s="164">
        <v>16767</v>
      </c>
      <c r="J6" s="168">
        <f t="shared" ref="J6:J37" si="3">IF($I$83&lt;&gt;0,I6/$I$83*100,0)</f>
        <v>32.85006171509179</v>
      </c>
      <c r="K6" s="173">
        <f>IF(OR(B6&lt;&gt;0)*(E6&lt;&gt;0),B6/E6*100," ")</f>
        <v>332.23880597014926</v>
      </c>
      <c r="L6" s="174">
        <f>IF(OR(C6&lt;&gt;0)*(F6&lt;&gt;0),C6/F6*100," ")</f>
        <v>355.47692307692307</v>
      </c>
      <c r="M6" s="239">
        <f>IF(OR(B6&lt;&gt;0)*(H6&lt;&gt;0),B6/H6*100," ")</f>
        <v>69.108972368829555</v>
      </c>
      <c r="N6" s="240">
        <f>IF(OR(C6&lt;&gt;0)*(I6&lt;&gt;0),C6/I6*100," ")</f>
        <v>68.903202719627842</v>
      </c>
      <c r="O6" s="172">
        <f>IF(OR(E6&lt;&gt;0)*(H6&lt;&gt;0),E6/H6*100," ")</f>
        <v>20.800993480285626</v>
      </c>
      <c r="P6" s="174">
        <f>IF(OR(F6&lt;&gt;0)*(I6&lt;&gt;0),F6/I6*100," ")</f>
        <v>19.383312458996841</v>
      </c>
      <c r="Q6" t="str">
        <f t="shared" si="0"/>
        <v>Austrija</v>
      </c>
      <c r="R6" s="142">
        <f t="shared" ref="R6:R14" si="4">D7</f>
        <v>22.115171922235604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1" t="s">
        <v>30</v>
      </c>
      <c r="B7" s="149">
        <v>2508</v>
      </c>
      <c r="C7" s="150">
        <v>8998</v>
      </c>
      <c r="D7" s="169">
        <f t="shared" si="1"/>
        <v>22.115171922235604</v>
      </c>
      <c r="E7" s="153">
        <v>170</v>
      </c>
      <c r="F7" s="150">
        <v>692</v>
      </c>
      <c r="G7" s="56">
        <f t="shared" si="2"/>
        <v>4.5305748330496272</v>
      </c>
      <c r="H7" s="149">
        <v>2328</v>
      </c>
      <c r="I7" s="150">
        <v>7742</v>
      </c>
      <c r="J7" s="168">
        <f t="shared" si="3"/>
        <v>15.168198115240688</v>
      </c>
      <c r="K7" s="57">
        <f t="shared" ref="K7:K70" si="5">IF(OR(B7&lt;&gt;0)*(E7&lt;&gt;0),B7/E7*100," ")</f>
        <v>1475.294117647059</v>
      </c>
      <c r="L7" s="58">
        <f t="shared" ref="L7:L70" si="6">IF(OR(C7&lt;&gt;0)*(F7&lt;&gt;0),C7/F7*100," ")</f>
        <v>1300.2890173410406</v>
      </c>
      <c r="M7" s="57">
        <f t="shared" ref="M7:M70" si="7">IF(OR(B7&lt;&gt;0)*(H7&lt;&gt;0),B7/H7*100," ")</f>
        <v>107.73195876288659</v>
      </c>
      <c r="N7" s="58">
        <f t="shared" ref="N7:N70" si="8">IF(OR(C7&lt;&gt;0)*(I7&lt;&gt;0),C7/I7*100," ")</f>
        <v>116.2231981400155</v>
      </c>
      <c r="O7" s="59">
        <f t="shared" ref="O7:O70" si="9">IF(OR(E7&lt;&gt;0)*(H7&lt;&gt;0),E7/H7*100," ")</f>
        <v>7.3024054982817876</v>
      </c>
      <c r="P7" s="58">
        <f t="shared" ref="P7:P70" si="10">IF(OR(F7&lt;&gt;0)*(I7&lt;&gt;0),F7/I7*100," ")</f>
        <v>8.9382588478429348</v>
      </c>
      <c r="Q7" t="str">
        <f t="shared" si="0"/>
        <v>Hrvatska</v>
      </c>
      <c r="R7" s="142">
        <f t="shared" si="4"/>
        <v>14.319069973210116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1" t="s">
        <v>85</v>
      </c>
      <c r="B8" s="149">
        <v>1690</v>
      </c>
      <c r="C8" s="150">
        <v>5826</v>
      </c>
      <c r="D8" s="169">
        <f t="shared" si="1"/>
        <v>14.319069973210116</v>
      </c>
      <c r="E8" s="153">
        <v>1382</v>
      </c>
      <c r="F8" s="150">
        <v>4670</v>
      </c>
      <c r="G8" s="56">
        <f t="shared" si="2"/>
        <v>30.574833049626815</v>
      </c>
      <c r="H8" s="149">
        <v>2233</v>
      </c>
      <c r="I8" s="150">
        <v>9671</v>
      </c>
      <c r="J8" s="168">
        <f t="shared" si="3"/>
        <v>18.947512783840441</v>
      </c>
      <c r="K8" s="57">
        <f t="shared" si="5"/>
        <v>122.28654124457307</v>
      </c>
      <c r="L8" s="58">
        <f t="shared" si="6"/>
        <v>124.75374732334048</v>
      </c>
      <c r="M8" s="57">
        <f t="shared" si="7"/>
        <v>75.682937751903268</v>
      </c>
      <c r="N8" s="58">
        <f t="shared" si="8"/>
        <v>60.241960500465311</v>
      </c>
      <c r="O8" s="59">
        <f t="shared" si="9"/>
        <v>61.88983430362741</v>
      </c>
      <c r="P8" s="58">
        <f t="shared" si="10"/>
        <v>48.28869816978596</v>
      </c>
      <c r="Q8" t="str">
        <f t="shared" si="0"/>
        <v>Slovenija</v>
      </c>
      <c r="R8" s="142">
        <f t="shared" si="4"/>
        <v>8.0099294614987588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1" t="s">
        <v>22</v>
      </c>
      <c r="B9" s="149">
        <v>1190</v>
      </c>
      <c r="C9" s="150">
        <v>3259</v>
      </c>
      <c r="D9" s="169">
        <f t="shared" si="1"/>
        <v>8.0099294614987588</v>
      </c>
      <c r="E9" s="153">
        <v>237</v>
      </c>
      <c r="F9" s="150">
        <v>1215</v>
      </c>
      <c r="G9" s="56">
        <f t="shared" si="2"/>
        <v>7.9546942516695047</v>
      </c>
      <c r="H9" s="149">
        <v>1676</v>
      </c>
      <c r="I9" s="150">
        <v>4737</v>
      </c>
      <c r="J9" s="168">
        <f t="shared" si="3"/>
        <v>9.2807742795007933</v>
      </c>
      <c r="K9" s="57">
        <f t="shared" si="5"/>
        <v>502.10970464135028</v>
      </c>
      <c r="L9" s="58">
        <f t="shared" si="6"/>
        <v>268.23045267489715</v>
      </c>
      <c r="M9" s="57">
        <f t="shared" si="7"/>
        <v>71.002386634844868</v>
      </c>
      <c r="N9" s="58">
        <f t="shared" si="8"/>
        <v>68.798817817183874</v>
      </c>
      <c r="O9" s="59">
        <f t="shared" si="9"/>
        <v>14.140811455847254</v>
      </c>
      <c r="P9" s="58">
        <f t="shared" si="10"/>
        <v>25.649145028499049</v>
      </c>
      <c r="Q9" t="str">
        <f t="shared" si="0"/>
        <v>BiH</v>
      </c>
      <c r="R9" s="142">
        <f t="shared" si="4"/>
        <v>7.1595349866050579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1" t="s">
        <v>107</v>
      </c>
      <c r="B10" s="149">
        <v>203</v>
      </c>
      <c r="C10" s="150">
        <v>2913</v>
      </c>
      <c r="D10" s="169">
        <f t="shared" si="1"/>
        <v>7.1595349866050579</v>
      </c>
      <c r="E10" s="153">
        <v>116</v>
      </c>
      <c r="F10" s="150">
        <v>3060</v>
      </c>
      <c r="G10" s="56">
        <f t="shared" si="2"/>
        <v>20.034044781982455</v>
      </c>
      <c r="H10" s="149">
        <v>258</v>
      </c>
      <c r="I10" s="150">
        <v>3803</v>
      </c>
      <c r="J10" s="168">
        <f t="shared" si="3"/>
        <v>7.4508728277267284</v>
      </c>
      <c r="K10" s="57">
        <f t="shared" si="5"/>
        <v>175</v>
      </c>
      <c r="L10" s="58">
        <f t="shared" si="6"/>
        <v>95.196078431372541</v>
      </c>
      <c r="M10" s="57">
        <f t="shared" si="7"/>
        <v>78.68217054263566</v>
      </c>
      <c r="N10" s="58">
        <f t="shared" si="8"/>
        <v>76.59742308703656</v>
      </c>
      <c r="O10" s="59">
        <f t="shared" si="9"/>
        <v>44.961240310077521</v>
      </c>
      <c r="P10" s="58">
        <f t="shared" si="10"/>
        <v>80.462792532211409</v>
      </c>
      <c r="Q10" t="str">
        <f t="shared" si="0"/>
        <v>Poljska</v>
      </c>
      <c r="R10" s="142">
        <f t="shared" si="4"/>
        <v>2.6347481996706565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22" t="s">
        <v>28</v>
      </c>
      <c r="B11" s="157">
        <v>244</v>
      </c>
      <c r="C11" s="158">
        <v>1072</v>
      </c>
      <c r="D11" s="170">
        <f t="shared" si="1"/>
        <v>2.6347481996706565</v>
      </c>
      <c r="E11" s="159">
        <v>82</v>
      </c>
      <c r="F11" s="158">
        <v>331</v>
      </c>
      <c r="G11" s="160">
        <f t="shared" si="2"/>
        <v>2.1670813146523504</v>
      </c>
      <c r="H11" s="157">
        <v>130</v>
      </c>
      <c r="I11" s="151">
        <v>578</v>
      </c>
      <c r="J11" s="195">
        <f t="shared" si="3"/>
        <v>1.1324229540957269</v>
      </c>
      <c r="K11" s="132">
        <f t="shared" si="5"/>
        <v>297.5609756097561</v>
      </c>
      <c r="L11" s="133">
        <f t="shared" si="6"/>
        <v>323.86706948640483</v>
      </c>
      <c r="M11" s="132">
        <f t="shared" si="7"/>
        <v>187.69230769230768</v>
      </c>
      <c r="N11" s="133">
        <f t="shared" si="8"/>
        <v>185.46712802768167</v>
      </c>
      <c r="O11" s="134">
        <f t="shared" si="9"/>
        <v>63.076923076923073</v>
      </c>
      <c r="P11" s="133">
        <f t="shared" si="10"/>
        <v>57.266435986159166</v>
      </c>
      <c r="Q11" t="str">
        <f t="shared" si="0"/>
        <v>Mađarska</v>
      </c>
      <c r="R11" s="142">
        <f t="shared" si="4"/>
        <v>2.1554796372305649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22" t="s">
        <v>46</v>
      </c>
      <c r="B12" s="157">
        <v>260</v>
      </c>
      <c r="C12" s="158">
        <v>877</v>
      </c>
      <c r="D12" s="170">
        <f t="shared" si="1"/>
        <v>2.1554796372305649</v>
      </c>
      <c r="E12" s="159">
        <v>105</v>
      </c>
      <c r="F12" s="158">
        <v>419</v>
      </c>
      <c r="G12" s="160">
        <f t="shared" si="2"/>
        <v>2.7432237789708003</v>
      </c>
      <c r="H12" s="157">
        <v>353</v>
      </c>
      <c r="I12" s="151">
        <v>1016</v>
      </c>
      <c r="J12" s="195">
        <f t="shared" si="3"/>
        <v>1.9905566113516584</v>
      </c>
      <c r="K12" s="132">
        <f t="shared" si="5"/>
        <v>247.61904761904762</v>
      </c>
      <c r="L12" s="133">
        <f t="shared" si="6"/>
        <v>209.30787589498806</v>
      </c>
      <c r="M12" s="132">
        <f t="shared" si="7"/>
        <v>73.654390934844187</v>
      </c>
      <c r="N12" s="133">
        <f t="shared" si="8"/>
        <v>86.318897637795274</v>
      </c>
      <c r="O12" s="134">
        <f t="shared" si="9"/>
        <v>29.745042492917843</v>
      </c>
      <c r="P12" s="133">
        <f t="shared" si="10"/>
        <v>41.240157480314963</v>
      </c>
      <c r="Q12" t="str">
        <f t="shared" si="0"/>
        <v>Italija</v>
      </c>
      <c r="R12" s="142">
        <f t="shared" si="4"/>
        <v>2.0768304372403965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22" t="s">
        <v>42</v>
      </c>
      <c r="B13" s="157">
        <v>357</v>
      </c>
      <c r="C13" s="158">
        <v>845</v>
      </c>
      <c r="D13" s="170">
        <f t="shared" si="1"/>
        <v>2.0768304372403965</v>
      </c>
      <c r="E13" s="159">
        <v>26</v>
      </c>
      <c r="F13" s="158">
        <v>61</v>
      </c>
      <c r="G13" s="160">
        <f t="shared" si="2"/>
        <v>0.39937148094801622</v>
      </c>
      <c r="H13" s="157">
        <v>475</v>
      </c>
      <c r="I13" s="151">
        <v>1216</v>
      </c>
      <c r="J13" s="195">
        <f t="shared" si="3"/>
        <v>2.3823984639799378</v>
      </c>
      <c r="K13" s="132">
        <f t="shared" si="5"/>
        <v>1373.0769230769231</v>
      </c>
      <c r="L13" s="133">
        <f t="shared" si="6"/>
        <v>1385.2459016393443</v>
      </c>
      <c r="M13" s="132">
        <f t="shared" si="7"/>
        <v>75.157894736842096</v>
      </c>
      <c r="N13" s="133">
        <f t="shared" si="8"/>
        <v>69.49013157894737</v>
      </c>
      <c r="O13" s="134">
        <f t="shared" si="9"/>
        <v>5.4736842105263159</v>
      </c>
      <c r="P13" s="133">
        <f t="shared" si="10"/>
        <v>5.0164473684210531</v>
      </c>
      <c r="Q13" t="str">
        <f t="shared" si="0"/>
        <v>Ukrajina</v>
      </c>
      <c r="R13" s="142">
        <f t="shared" si="4"/>
        <v>1.6688377122913953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22" t="s">
        <v>92</v>
      </c>
      <c r="B14" s="157">
        <v>71</v>
      </c>
      <c r="C14" s="158">
        <v>679</v>
      </c>
      <c r="D14" s="170">
        <f>IF($C$83&lt;&gt;0,C14/$C$83*100,0)</f>
        <v>1.6688377122913953</v>
      </c>
      <c r="E14" s="159">
        <v>9</v>
      </c>
      <c r="F14" s="158">
        <v>58</v>
      </c>
      <c r="G14" s="160">
        <f t="shared" si="2"/>
        <v>0.37973026057352366</v>
      </c>
      <c r="H14" s="157">
        <v>51</v>
      </c>
      <c r="I14" s="151">
        <v>392</v>
      </c>
      <c r="J14" s="195">
        <f t="shared" si="3"/>
        <v>0.7680100311514273</v>
      </c>
      <c r="K14" s="132">
        <f t="shared" si="5"/>
        <v>788.88888888888891</v>
      </c>
      <c r="L14" s="133">
        <f t="shared" si="6"/>
        <v>1170.6896551724139</v>
      </c>
      <c r="M14" s="132">
        <f t="shared" si="7"/>
        <v>139.21568627450981</v>
      </c>
      <c r="N14" s="133">
        <f t="shared" si="8"/>
        <v>173.21428571428572</v>
      </c>
      <c r="O14" s="134">
        <f t="shared" si="9"/>
        <v>17.647058823529413</v>
      </c>
      <c r="P14" s="133">
        <f t="shared" si="10"/>
        <v>14.795918367346939</v>
      </c>
      <c r="Q14" t="str">
        <f t="shared" si="0"/>
        <v>Češka</v>
      </c>
      <c r="R14" s="142">
        <f t="shared" si="4"/>
        <v>1.373903212328262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22" t="s">
        <v>36</v>
      </c>
      <c r="B15" s="157">
        <v>155</v>
      </c>
      <c r="C15" s="158">
        <v>559</v>
      </c>
      <c r="D15" s="170">
        <f t="shared" si="1"/>
        <v>1.373903212328262</v>
      </c>
      <c r="E15" s="159">
        <v>28</v>
      </c>
      <c r="F15" s="158">
        <v>115</v>
      </c>
      <c r="G15" s="160">
        <f t="shared" si="2"/>
        <v>0.75291344768888302</v>
      </c>
      <c r="H15" s="157">
        <v>81</v>
      </c>
      <c r="I15" s="151">
        <v>287</v>
      </c>
      <c r="J15" s="195">
        <f t="shared" si="3"/>
        <v>0.56229305852158074</v>
      </c>
      <c r="K15" s="132">
        <f t="shared" si="5"/>
        <v>553.57142857142856</v>
      </c>
      <c r="L15" s="133">
        <f t="shared" si="6"/>
        <v>486.08695652173913</v>
      </c>
      <c r="M15" s="132">
        <f t="shared" si="7"/>
        <v>191.35802469135803</v>
      </c>
      <c r="N15" s="133">
        <f t="shared" si="8"/>
        <v>194.77351916376307</v>
      </c>
      <c r="O15" s="134">
        <f t="shared" si="9"/>
        <v>34.567901234567898</v>
      </c>
      <c r="P15" s="133">
        <f t="shared" si="10"/>
        <v>40.069686411149824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53</v>
      </c>
      <c r="B16" s="110">
        <v>145</v>
      </c>
      <c r="C16" s="11">
        <v>545</v>
      </c>
      <c r="D16" s="171">
        <f t="shared" si="1"/>
        <v>1.3394941873325632</v>
      </c>
      <c r="E16" s="112">
        <v>30</v>
      </c>
      <c r="F16" s="11">
        <v>121</v>
      </c>
      <c r="G16" s="131">
        <f t="shared" si="2"/>
        <v>0.79219588843786826</v>
      </c>
      <c r="H16" s="110">
        <v>163</v>
      </c>
      <c r="I16" s="11">
        <v>618</v>
      </c>
      <c r="J16" s="196">
        <f t="shared" si="3"/>
        <v>1.2107913246213828</v>
      </c>
      <c r="K16" s="135">
        <f>IF(OR(B19&lt;&gt;0)*(E16&lt;&gt;0),B19/E16*100," ")</f>
        <v>280</v>
      </c>
      <c r="L16" s="136">
        <f>IF(OR(C19&lt;&gt;0)*(F16&lt;&gt;0),C19/F16*100," ")</f>
        <v>270.24793388429754</v>
      </c>
      <c r="M16" s="135">
        <f>IF(OR(B19&lt;&gt;0)*(H16&lt;&gt;0),B19/H16*100," ")</f>
        <v>51.533742331288344</v>
      </c>
      <c r="N16" s="136">
        <f>IF(OR(C19&lt;&gt;0)*(I16&lt;&gt;0),C19/I16*100," ")</f>
        <v>52.912621359223301</v>
      </c>
      <c r="O16" s="137">
        <f t="shared" si="9"/>
        <v>18.404907975460123</v>
      </c>
      <c r="P16" s="136">
        <f t="shared" si="10"/>
        <v>19.579288025889969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31</v>
      </c>
      <c r="B17" s="110">
        <v>106</v>
      </c>
      <c r="C17" s="11">
        <v>513</v>
      </c>
      <c r="D17" s="171">
        <f t="shared" si="1"/>
        <v>1.2608449873423944</v>
      </c>
      <c r="E17" s="112">
        <v>1</v>
      </c>
      <c r="F17" s="11">
        <v>1</v>
      </c>
      <c r="G17" s="131">
        <f t="shared" si="2"/>
        <v>6.5470734581642006E-3</v>
      </c>
      <c r="H17" s="110">
        <v>72</v>
      </c>
      <c r="I17" s="11">
        <v>305</v>
      </c>
      <c r="J17" s="196">
        <f t="shared" si="3"/>
        <v>0.59755882525812587</v>
      </c>
      <c r="K17" s="135">
        <f>IF(OR(B22&lt;&gt;0)*(E17&lt;&gt;0),B22/E17*100," ")</f>
        <v>8100</v>
      </c>
      <c r="L17" s="136">
        <f>IF(OR(C22&lt;&gt;0)*(F17&lt;&gt;0),C22/F17*100," ")</f>
        <v>29800</v>
      </c>
      <c r="M17" s="135">
        <f>IF(OR(B22&lt;&gt;0)*(H17&lt;&gt;0),B22/H17*100," ")</f>
        <v>112.5</v>
      </c>
      <c r="N17" s="136">
        <f>IF(OR(C22&lt;&gt;0)*(I17&lt;&gt;0),C22/I17*100," ")</f>
        <v>97.704918032786878</v>
      </c>
      <c r="O17" s="137">
        <f t="shared" si="9"/>
        <v>1.3888888888888888</v>
      </c>
      <c r="P17" s="136">
        <f t="shared" si="10"/>
        <v>0.32786885245901637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21</v>
      </c>
      <c r="B18" s="110">
        <v>141</v>
      </c>
      <c r="C18" s="11">
        <v>466</v>
      </c>
      <c r="D18" s="171">
        <f t="shared" si="1"/>
        <v>1.145328974856834</v>
      </c>
      <c r="E18" s="112">
        <v>18</v>
      </c>
      <c r="F18" s="11">
        <v>119</v>
      </c>
      <c r="G18" s="131">
        <f t="shared" si="2"/>
        <v>0.77910174152153988</v>
      </c>
      <c r="H18" s="110">
        <v>211</v>
      </c>
      <c r="I18" s="11">
        <v>571</v>
      </c>
      <c r="J18" s="196">
        <f t="shared" si="3"/>
        <v>1.1187084892537371</v>
      </c>
      <c r="K18" s="135">
        <f>IF(OR(B20&lt;&gt;0)*(E18&lt;&gt;0),B20/E18*100," ")</f>
        <v>433.33333333333331</v>
      </c>
      <c r="L18" s="136">
        <f>IF(OR(C20&lt;&gt;0)*(F18&lt;&gt;0),C20/F18*100," ")</f>
        <v>274.78991596638656</v>
      </c>
      <c r="M18" s="135">
        <f>IF(OR(B20&lt;&gt;0)*(H18&lt;&gt;0),B20/H18*100," ")</f>
        <v>36.96682464454976</v>
      </c>
      <c r="N18" s="136">
        <f>IF(OR(C20&lt;&gt;0)*(I18&lt;&gt;0),C20/I18*100," ")</f>
        <v>57.267950963222411</v>
      </c>
      <c r="O18" s="137">
        <f t="shared" si="9"/>
        <v>8.5308056872037916</v>
      </c>
      <c r="P18" s="136">
        <f t="shared" si="10"/>
        <v>20.840630472854642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49</v>
      </c>
      <c r="B19" s="184">
        <v>84</v>
      </c>
      <c r="C19" s="152">
        <v>327</v>
      </c>
      <c r="D19" s="171">
        <f t="shared" si="1"/>
        <v>0.80369651239953799</v>
      </c>
      <c r="E19" s="112">
        <v>14</v>
      </c>
      <c r="F19" s="11">
        <v>36</v>
      </c>
      <c r="G19" s="131">
        <f t="shared" si="2"/>
        <v>0.23569464449391125</v>
      </c>
      <c r="H19" s="110">
        <v>89</v>
      </c>
      <c r="I19" s="11">
        <v>305</v>
      </c>
      <c r="J19" s="196">
        <f t="shared" si="3"/>
        <v>0.59755882525812587</v>
      </c>
      <c r="K19" s="135">
        <f t="shared" ref="K19:L22" si="11">IF(OR(B19&lt;&gt;0)*(E19&lt;&gt;0),B19/E19*100," ")</f>
        <v>600</v>
      </c>
      <c r="L19" s="136">
        <f t="shared" si="11"/>
        <v>908.33333333333337</v>
      </c>
      <c r="M19" s="135">
        <f t="shared" ref="M19:N25" si="12">IF(OR(B23&lt;&gt;0)*(H19&lt;&gt;0),B23/H19*100," ")</f>
        <v>6.7415730337078648</v>
      </c>
      <c r="N19" s="136">
        <f t="shared" si="12"/>
        <v>62.950819672131153</v>
      </c>
      <c r="O19" s="137">
        <f t="shared" si="9"/>
        <v>15.730337078651685</v>
      </c>
      <c r="P19" s="136">
        <f t="shared" si="10"/>
        <v>11.803278688524591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54</v>
      </c>
      <c r="B20" s="184">
        <v>78</v>
      </c>
      <c r="C20" s="152">
        <v>327</v>
      </c>
      <c r="D20" s="171">
        <f t="shared" si="1"/>
        <v>0.80369651239953799</v>
      </c>
      <c r="E20" s="112">
        <v>20</v>
      </c>
      <c r="F20" s="11">
        <v>150</v>
      </c>
      <c r="G20" s="131">
        <f t="shared" si="2"/>
        <v>0.98206101872463003</v>
      </c>
      <c r="H20" s="110">
        <v>99</v>
      </c>
      <c r="I20" s="11">
        <v>693</v>
      </c>
      <c r="J20" s="196">
        <f t="shared" si="3"/>
        <v>1.3577320193569875</v>
      </c>
      <c r="K20" s="135">
        <f t="shared" si="11"/>
        <v>390</v>
      </c>
      <c r="L20" s="136">
        <f t="shared" si="11"/>
        <v>218.00000000000003</v>
      </c>
      <c r="M20" s="135">
        <f t="shared" si="12"/>
        <v>8.0808080808080813</v>
      </c>
      <c r="N20" s="136">
        <f t="shared" si="12"/>
        <v>21.645021645021643</v>
      </c>
      <c r="O20" s="137">
        <f t="shared" si="9"/>
        <v>20.202020202020201</v>
      </c>
      <c r="P20" s="136">
        <f t="shared" si="10"/>
        <v>21.645021645021643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27</v>
      </c>
      <c r="B21" s="110">
        <v>94</v>
      </c>
      <c r="C21" s="11">
        <v>306</v>
      </c>
      <c r="D21" s="171">
        <f t="shared" si="1"/>
        <v>0.75208297490598963</v>
      </c>
      <c r="E21" s="112">
        <v>14</v>
      </c>
      <c r="F21" s="11">
        <v>35</v>
      </c>
      <c r="G21" s="131">
        <f t="shared" si="2"/>
        <v>0.22914757103574701</v>
      </c>
      <c r="H21" s="110">
        <v>75</v>
      </c>
      <c r="I21" s="11">
        <v>226</v>
      </c>
      <c r="J21" s="196">
        <f t="shared" si="3"/>
        <v>0.44278129346995554</v>
      </c>
      <c r="K21" s="135">
        <f t="shared" si="11"/>
        <v>671.42857142857144</v>
      </c>
      <c r="L21" s="136">
        <f t="shared" si="11"/>
        <v>874.28571428571422</v>
      </c>
      <c r="M21" s="135">
        <f t="shared" si="12"/>
        <v>33.333333333333329</v>
      </c>
      <c r="N21" s="136">
        <f t="shared" si="12"/>
        <v>49.115044247787608</v>
      </c>
      <c r="O21" s="137">
        <f t="shared" si="9"/>
        <v>18.666666666666668</v>
      </c>
      <c r="P21" s="136">
        <f t="shared" si="10"/>
        <v>15.486725663716813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91</v>
      </c>
      <c r="B22" s="184">
        <v>81</v>
      </c>
      <c r="C22" s="152">
        <v>298</v>
      </c>
      <c r="D22" s="171">
        <f t="shared" si="1"/>
        <v>0.73242067490844742</v>
      </c>
      <c r="E22" s="112">
        <v>3</v>
      </c>
      <c r="F22" s="11">
        <v>18</v>
      </c>
      <c r="G22" s="131">
        <f t="shared" si="2"/>
        <v>0.11784732224695563</v>
      </c>
      <c r="H22" s="110">
        <v>29</v>
      </c>
      <c r="I22" s="11">
        <v>69</v>
      </c>
      <c r="J22" s="196">
        <f t="shared" si="3"/>
        <v>0.13518543915675632</v>
      </c>
      <c r="K22" s="135">
        <f t="shared" si="11"/>
        <v>2700</v>
      </c>
      <c r="L22" s="224">
        <f t="shared" si="11"/>
        <v>1655.5555555555557</v>
      </c>
      <c r="M22" s="135">
        <f t="shared" si="12"/>
        <v>120.68965517241379</v>
      </c>
      <c r="N22" s="136">
        <f t="shared" si="12"/>
        <v>144.92753623188406</v>
      </c>
      <c r="O22" s="137">
        <f t="shared" si="9"/>
        <v>10.344827586206897</v>
      </c>
      <c r="P22" s="136">
        <f t="shared" si="10"/>
        <v>26.086956521739129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65</v>
      </c>
      <c r="B23" s="184">
        <v>6</v>
      </c>
      <c r="C23" s="152">
        <v>192</v>
      </c>
      <c r="D23" s="171">
        <f t="shared" si="1"/>
        <v>0.47189519994101309</v>
      </c>
      <c r="E23" s="112">
        <v>0</v>
      </c>
      <c r="F23" s="11">
        <v>0</v>
      </c>
      <c r="G23" s="131">
        <f t="shared" si="2"/>
        <v>0</v>
      </c>
      <c r="H23" s="110">
        <v>1</v>
      </c>
      <c r="I23" s="11">
        <v>2</v>
      </c>
      <c r="J23" s="196">
        <f t="shared" si="3"/>
        <v>3.9184185262827924E-3</v>
      </c>
      <c r="K23" s="135" t="str">
        <f>IF(OR(B23&lt;&gt;0)*(E23&lt;&gt;0),B23/E23*100," ")</f>
        <v xml:space="preserve"> </v>
      </c>
      <c r="L23" s="136" t="str">
        <f>IF(OR(C27&lt;&gt;0)*(F23&lt;&gt;0),C27/F23*100," ")</f>
        <v xml:space="preserve"> </v>
      </c>
      <c r="M23" s="135">
        <f t="shared" si="12"/>
        <v>3400</v>
      </c>
      <c r="N23" s="136">
        <f t="shared" si="12"/>
        <v>4700</v>
      </c>
      <c r="O23" s="137" t="str">
        <f t="shared" si="9"/>
        <v xml:space="preserve"> </v>
      </c>
      <c r="P23" s="136" t="str">
        <f t="shared" si="10"/>
        <v xml:space="preserve"> 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47</v>
      </c>
      <c r="B24" s="184">
        <v>8</v>
      </c>
      <c r="C24" s="152">
        <v>150</v>
      </c>
      <c r="D24" s="171">
        <f t="shared" si="1"/>
        <v>0.36866812495391649</v>
      </c>
      <c r="E24" s="112">
        <v>3</v>
      </c>
      <c r="F24" s="11">
        <v>12</v>
      </c>
      <c r="G24" s="131">
        <f t="shared" si="2"/>
        <v>7.8564881497970404E-2</v>
      </c>
      <c r="H24" s="110">
        <v>8</v>
      </c>
      <c r="I24" s="11">
        <v>35</v>
      </c>
      <c r="J24" s="196">
        <f t="shared" si="3"/>
        <v>6.8572324209948868E-2</v>
      </c>
      <c r="K24" s="135">
        <f>IF(OR(B28&lt;&gt;0)*(E24&lt;&gt;0),B28/E24*100," ")</f>
        <v>666.66666666666674</v>
      </c>
      <c r="L24" s="136">
        <f>IF(OR(C28&lt;&gt;0)*(F24&lt;&gt;0),C28/F24*100," ")</f>
        <v>758.33333333333326</v>
      </c>
      <c r="M24" s="135">
        <f t="shared" si="12"/>
        <v>250</v>
      </c>
      <c r="N24" s="136">
        <f t="shared" si="12"/>
        <v>260</v>
      </c>
      <c r="O24" s="137">
        <f t="shared" si="9"/>
        <v>37.5</v>
      </c>
      <c r="P24" s="136">
        <f t="shared" si="10"/>
        <v>34.285714285714285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60</v>
      </c>
      <c r="B25" s="184">
        <v>25</v>
      </c>
      <c r="C25" s="152">
        <v>111</v>
      </c>
      <c r="D25" s="171">
        <f t="shared" si="1"/>
        <v>0.27281441246589822</v>
      </c>
      <c r="E25" s="112">
        <v>2</v>
      </c>
      <c r="F25" s="11">
        <v>12</v>
      </c>
      <c r="G25" s="131">
        <f t="shared" si="2"/>
        <v>7.8564881497970404E-2</v>
      </c>
      <c r="H25" s="110">
        <v>17</v>
      </c>
      <c r="I25" s="11">
        <v>31</v>
      </c>
      <c r="J25" s="196">
        <f t="shared" si="3"/>
        <v>6.0735487157383278E-2</v>
      </c>
      <c r="K25" s="135">
        <f>IF(OR(B29&lt;&gt;0)*(E25&lt;&gt;0),B29/E25*100," ")</f>
        <v>750</v>
      </c>
      <c r="L25" s="136">
        <f>IF(OR(C29&lt;&gt;0)*(F25&lt;&gt;0),C29/F25*100," ")</f>
        <v>633.33333333333326</v>
      </c>
      <c r="M25" s="135">
        <f t="shared" si="12"/>
        <v>88.235294117647058</v>
      </c>
      <c r="N25" s="136">
        <f t="shared" si="12"/>
        <v>245.16129032258064</v>
      </c>
      <c r="O25" s="137">
        <f t="shared" si="9"/>
        <v>11.76470588235294</v>
      </c>
      <c r="P25" s="136">
        <f t="shared" si="10"/>
        <v>38.70967741935484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51</v>
      </c>
      <c r="B26" s="184">
        <v>35</v>
      </c>
      <c r="C26" s="152">
        <v>100</v>
      </c>
      <c r="D26" s="171">
        <f t="shared" si="1"/>
        <v>0.24577874996927768</v>
      </c>
      <c r="E26" s="112">
        <v>19</v>
      </c>
      <c r="F26" s="11">
        <v>49</v>
      </c>
      <c r="G26" s="131">
        <f t="shared" si="2"/>
        <v>0.32080659945004586</v>
      </c>
      <c r="H26" s="110">
        <v>24</v>
      </c>
      <c r="I26" s="11">
        <v>62</v>
      </c>
      <c r="J26" s="196">
        <f t="shared" si="3"/>
        <v>0.12147097431476656</v>
      </c>
      <c r="K26" s="135">
        <f>IF(OR(B16&lt;&gt;0)*(E26&lt;&gt;0),B16/E26*100," ")</f>
        <v>763.15789473684208</v>
      </c>
      <c r="L26" s="136">
        <f>IF(OR(C16&lt;&gt;0)*(F26&lt;&gt;0),C16/F26*100," ")</f>
        <v>1112.2448979591836</v>
      </c>
      <c r="M26" s="135">
        <f>IF(OR(B16&lt;&gt;0)*(H26&lt;&gt;0),B16/H26*100," ")</f>
        <v>604.16666666666674</v>
      </c>
      <c r="N26" s="136">
        <f>IF(OR(C16&lt;&gt;0)*(I26&lt;&gt;0),C16/I26*100," ")</f>
        <v>879.03225806451621</v>
      </c>
      <c r="O26" s="137">
        <f t="shared" si="9"/>
        <v>79.166666666666657</v>
      </c>
      <c r="P26" s="136">
        <f t="shared" si="10"/>
        <v>79.032258064516128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26</v>
      </c>
      <c r="B27" s="184">
        <v>34</v>
      </c>
      <c r="C27" s="152">
        <v>94</v>
      </c>
      <c r="D27" s="171">
        <f t="shared" si="1"/>
        <v>0.23103202497112099</v>
      </c>
      <c r="E27" s="112">
        <v>7</v>
      </c>
      <c r="F27" s="11">
        <v>35</v>
      </c>
      <c r="G27" s="131">
        <f t="shared" si="2"/>
        <v>0.22914757103574701</v>
      </c>
      <c r="H27" s="110">
        <v>42</v>
      </c>
      <c r="I27" s="11">
        <v>142</v>
      </c>
      <c r="J27" s="196">
        <f t="shared" si="3"/>
        <v>0.27820771536607825</v>
      </c>
      <c r="K27" s="135">
        <f>IF(OR(B30&lt;&gt;0)*(E27&lt;&gt;0),B30/E27*100," ")</f>
        <v>285.71428571428572</v>
      </c>
      <c r="L27" s="136">
        <f>IF(OR(C30&lt;&gt;0)*(F27&lt;&gt;0),C30/F27*100," ")</f>
        <v>145.71428571428569</v>
      </c>
      <c r="M27" s="135">
        <f>IF(OR(B30&lt;&gt;0)*(H27&lt;&gt;0),B30/H27*100," ")</f>
        <v>47.619047619047613</v>
      </c>
      <c r="N27" s="136">
        <f>IF(OR(C30&lt;&gt;0)*(I27&lt;&gt;0),C30/I27*100," ")</f>
        <v>35.91549295774648</v>
      </c>
      <c r="O27" s="137">
        <f t="shared" si="9"/>
        <v>16.666666666666664</v>
      </c>
      <c r="P27" s="136">
        <f t="shared" si="10"/>
        <v>24.647887323943664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52</v>
      </c>
      <c r="B28" s="110">
        <v>20</v>
      </c>
      <c r="C28" s="11">
        <v>91</v>
      </c>
      <c r="D28" s="171">
        <f t="shared" si="1"/>
        <v>0.22365866247204264</v>
      </c>
      <c r="E28" s="112">
        <v>7</v>
      </c>
      <c r="F28" s="11">
        <v>37</v>
      </c>
      <c r="G28" s="131">
        <f t="shared" si="2"/>
        <v>0.24224171795207541</v>
      </c>
      <c r="H28" s="110">
        <v>47</v>
      </c>
      <c r="I28" s="11">
        <v>97</v>
      </c>
      <c r="J28" s="196">
        <f t="shared" si="3"/>
        <v>0.19004329852471544</v>
      </c>
      <c r="K28" s="135">
        <f>IF(OR(B21&lt;&gt;0)*(E28&lt;&gt;0),B21/E28*100," ")</f>
        <v>1342.8571428571429</v>
      </c>
      <c r="L28" s="136">
        <f>IF(OR(C21&lt;&gt;0)*(F28&lt;&gt;0),C21/F28*100," ")</f>
        <v>827.02702702702697</v>
      </c>
      <c r="M28" s="135">
        <f>IF(OR(B21&lt;&gt;0)*(H28&lt;&gt;0),B21/H28*100," ")</f>
        <v>200</v>
      </c>
      <c r="N28" s="136">
        <f>IF(OR(C21&lt;&gt;0)*(I28&lt;&gt;0),C21/I28*100," ")</f>
        <v>315.46391752577318</v>
      </c>
      <c r="O28" s="137">
        <f t="shared" si="9"/>
        <v>14.893617021276595</v>
      </c>
      <c r="P28" s="136">
        <f t="shared" si="10"/>
        <v>38.144329896907216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25</v>
      </c>
      <c r="B29" s="110">
        <v>15</v>
      </c>
      <c r="C29" s="11">
        <v>76</v>
      </c>
      <c r="D29" s="171">
        <f t="shared" si="1"/>
        <v>0.18679184997665102</v>
      </c>
      <c r="E29" s="112">
        <v>1</v>
      </c>
      <c r="F29" s="11">
        <v>14</v>
      </c>
      <c r="G29" s="131">
        <f t="shared" si="2"/>
        <v>9.1659028414298807E-2</v>
      </c>
      <c r="H29" s="110">
        <v>6</v>
      </c>
      <c r="I29" s="11">
        <v>10</v>
      </c>
      <c r="J29" s="196">
        <f t="shared" si="3"/>
        <v>1.9592092631413961E-2</v>
      </c>
      <c r="K29" s="135">
        <f t="shared" ref="K29:K38" si="13">IF(OR(B31&lt;&gt;0)*(E29&lt;&gt;0),B31/E29*100," ")</f>
        <v>1000</v>
      </c>
      <c r="L29" s="136">
        <f t="shared" ref="L29:L38" si="14">IF(OR(C31&lt;&gt;0)*(F29&lt;&gt;0),C31/F29*100," ")</f>
        <v>342.85714285714283</v>
      </c>
      <c r="M29" s="135">
        <f>IF(OR(B31&lt;&gt;0)*(H29&lt;&gt;0),B31/H29*100," ")</f>
        <v>166.66666666666669</v>
      </c>
      <c r="N29" s="136">
        <f>IF(OR(C31&lt;&gt;0)*(I29&lt;&gt;0),C31/I29*100," ")</f>
        <v>480</v>
      </c>
      <c r="O29" s="137">
        <f t="shared" si="9"/>
        <v>16.666666666666664</v>
      </c>
      <c r="P29" s="136">
        <f t="shared" si="10"/>
        <v>140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56</v>
      </c>
      <c r="B30" s="110">
        <v>20</v>
      </c>
      <c r="C30" s="11">
        <v>51</v>
      </c>
      <c r="D30" s="171">
        <f t="shared" si="1"/>
        <v>0.12534716248433161</v>
      </c>
      <c r="E30" s="112">
        <v>2</v>
      </c>
      <c r="F30" s="11">
        <v>6</v>
      </c>
      <c r="G30" s="131">
        <f t="shared" si="2"/>
        <v>3.9282440748985202E-2</v>
      </c>
      <c r="H30" s="110">
        <v>74</v>
      </c>
      <c r="I30" s="11">
        <v>263</v>
      </c>
      <c r="J30" s="196">
        <f t="shared" si="3"/>
        <v>0.51527203620618722</v>
      </c>
      <c r="K30" s="135">
        <f t="shared" si="13"/>
        <v>600</v>
      </c>
      <c r="L30" s="136">
        <f t="shared" si="14"/>
        <v>716.66666666666674</v>
      </c>
      <c r="M30" s="135">
        <f>IF(OR(B30&lt;&gt;0)*(H30&lt;&gt;0),B30/H30*100," ")</f>
        <v>27.027027027027028</v>
      </c>
      <c r="N30" s="136">
        <f t="shared" ref="N30:N38" si="15">IF(OR(C32&lt;&gt;0)*(I30&lt;&gt;0),C32/I30*100," ")</f>
        <v>16.34980988593156</v>
      </c>
      <c r="O30" s="137">
        <f t="shared" si="9"/>
        <v>2.7027027027027026</v>
      </c>
      <c r="P30" s="136">
        <f t="shared" si="10"/>
        <v>2.2813688212927756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103</v>
      </c>
      <c r="B31" s="110">
        <v>10</v>
      </c>
      <c r="C31" s="11">
        <v>48</v>
      </c>
      <c r="D31" s="171">
        <f t="shared" si="1"/>
        <v>0.11797379998525327</v>
      </c>
      <c r="E31" s="112">
        <v>1</v>
      </c>
      <c r="F31" s="11">
        <v>4</v>
      </c>
      <c r="G31" s="131">
        <f t="shared" si="2"/>
        <v>2.6188293832656803E-2</v>
      </c>
      <c r="H31" s="110">
        <v>6</v>
      </c>
      <c r="I31" s="11">
        <v>32</v>
      </c>
      <c r="J31" s="196">
        <f t="shared" si="3"/>
        <v>6.2694696420524679E-2</v>
      </c>
      <c r="K31" s="135">
        <f t="shared" si="13"/>
        <v>500</v>
      </c>
      <c r="L31" s="136">
        <f t="shared" si="14"/>
        <v>650</v>
      </c>
      <c r="M31" s="135">
        <f t="shared" ref="M31:M38" si="16">IF(OR(B33&lt;&gt;0)*(H31&lt;&gt;0),B33/H31*100," ")</f>
        <v>83.333333333333343</v>
      </c>
      <c r="N31" s="136">
        <f t="shared" si="15"/>
        <v>81.25</v>
      </c>
      <c r="O31" s="137">
        <f t="shared" si="9"/>
        <v>16.666666666666664</v>
      </c>
      <c r="P31" s="136">
        <f t="shared" si="10"/>
        <v>12.5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38</v>
      </c>
      <c r="B32" s="110">
        <v>12</v>
      </c>
      <c r="C32" s="11">
        <v>43</v>
      </c>
      <c r="D32" s="171">
        <f t="shared" si="1"/>
        <v>0.10568486248678939</v>
      </c>
      <c r="E32" s="112">
        <v>0</v>
      </c>
      <c r="F32" s="11">
        <v>0</v>
      </c>
      <c r="G32" s="131">
        <f t="shared" si="2"/>
        <v>0</v>
      </c>
      <c r="H32" s="110">
        <v>12</v>
      </c>
      <c r="I32" s="11">
        <v>50</v>
      </c>
      <c r="J32" s="196">
        <f t="shared" si="3"/>
        <v>9.7960463157069813E-2</v>
      </c>
      <c r="K32" s="135" t="str">
        <f t="shared" si="13"/>
        <v xml:space="preserve"> </v>
      </c>
      <c r="L32" s="136" t="str">
        <f t="shared" si="14"/>
        <v xml:space="preserve"> </v>
      </c>
      <c r="M32" s="135">
        <f t="shared" si="16"/>
        <v>66.666666666666657</v>
      </c>
      <c r="N32" s="136">
        <f t="shared" si="15"/>
        <v>50</v>
      </c>
      <c r="O32" s="137" t="str">
        <f t="shared" si="9"/>
        <v xml:space="preserve"> </v>
      </c>
      <c r="P32" s="136" t="str">
        <f t="shared" si="10"/>
        <v xml:space="preserve"> 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76</v>
      </c>
      <c r="B33" s="110">
        <v>5</v>
      </c>
      <c r="C33" s="11">
        <v>26</v>
      </c>
      <c r="D33" s="171">
        <f t="shared" si="1"/>
        <v>6.3902474992012195E-2</v>
      </c>
      <c r="E33" s="112">
        <v>0</v>
      </c>
      <c r="F33" s="11">
        <v>0</v>
      </c>
      <c r="G33" s="131">
        <f t="shared" si="2"/>
        <v>0</v>
      </c>
      <c r="H33" s="110">
        <v>10</v>
      </c>
      <c r="I33" s="11">
        <v>33</v>
      </c>
      <c r="J33" s="196">
        <f t="shared" si="3"/>
        <v>6.4653905683666066E-2</v>
      </c>
      <c r="K33" s="135" t="str">
        <f t="shared" si="13"/>
        <v xml:space="preserve"> </v>
      </c>
      <c r="L33" s="136" t="str">
        <f t="shared" si="14"/>
        <v xml:space="preserve"> </v>
      </c>
      <c r="M33" s="135">
        <f t="shared" si="16"/>
        <v>60</v>
      </c>
      <c r="N33" s="136">
        <f t="shared" si="15"/>
        <v>72.727272727272734</v>
      </c>
      <c r="O33" s="137" t="str">
        <f t="shared" si="9"/>
        <v xml:space="preserve"> </v>
      </c>
      <c r="P33" s="136" t="str">
        <f t="shared" si="10"/>
        <v xml:space="preserve"> 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93</v>
      </c>
      <c r="B34" s="110">
        <v>8</v>
      </c>
      <c r="C34" s="11">
        <v>25</v>
      </c>
      <c r="D34" s="171">
        <f t="shared" si="1"/>
        <v>6.1444687492319419E-2</v>
      </c>
      <c r="E34" s="112">
        <v>0</v>
      </c>
      <c r="F34" s="11">
        <v>0</v>
      </c>
      <c r="G34" s="131">
        <f t="shared" si="2"/>
        <v>0</v>
      </c>
      <c r="H34" s="110">
        <v>15</v>
      </c>
      <c r="I34" s="11">
        <v>51</v>
      </c>
      <c r="J34" s="196">
        <f t="shared" si="3"/>
        <v>9.99196724202112E-2</v>
      </c>
      <c r="K34" s="135" t="str">
        <f t="shared" si="13"/>
        <v xml:space="preserve"> </v>
      </c>
      <c r="L34" s="136" t="str">
        <f t="shared" si="14"/>
        <v xml:space="preserve"> </v>
      </c>
      <c r="M34" s="135">
        <f t="shared" si="16"/>
        <v>93.333333333333329</v>
      </c>
      <c r="N34" s="136">
        <f t="shared" si="15"/>
        <v>45.098039215686278</v>
      </c>
      <c r="O34" s="137" t="str">
        <f t="shared" si="9"/>
        <v xml:space="preserve"> </v>
      </c>
      <c r="P34" s="136" t="str">
        <f t="shared" si="10"/>
        <v xml:space="preserve"> 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20</v>
      </c>
      <c r="B35" s="110">
        <v>6</v>
      </c>
      <c r="C35" s="11">
        <v>24</v>
      </c>
      <c r="D35" s="171">
        <f t="shared" si="1"/>
        <v>5.8986899992626636E-2</v>
      </c>
      <c r="E35" s="112">
        <v>23</v>
      </c>
      <c r="F35" s="11">
        <v>596</v>
      </c>
      <c r="G35" s="131">
        <f t="shared" si="2"/>
        <v>3.9020557810658634</v>
      </c>
      <c r="H35" s="110">
        <v>22</v>
      </c>
      <c r="I35" s="11">
        <v>444</v>
      </c>
      <c r="J35" s="196">
        <f t="shared" si="3"/>
        <v>0.86988891283477987</v>
      </c>
      <c r="K35" s="135">
        <f t="shared" si="13"/>
        <v>17.391304347826086</v>
      </c>
      <c r="L35" s="136">
        <f t="shared" si="14"/>
        <v>3.523489932885906</v>
      </c>
      <c r="M35" s="135">
        <f t="shared" si="16"/>
        <v>18.181818181818183</v>
      </c>
      <c r="N35" s="136">
        <f t="shared" si="15"/>
        <v>4.7297297297297298</v>
      </c>
      <c r="O35" s="137">
        <f t="shared" si="9"/>
        <v>104.54545454545455</v>
      </c>
      <c r="P35" s="136">
        <f t="shared" si="10"/>
        <v>134.23423423423424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55</v>
      </c>
      <c r="B36" s="110">
        <v>14</v>
      </c>
      <c r="C36" s="11">
        <v>23</v>
      </c>
      <c r="D36" s="171">
        <f t="shared" si="1"/>
        <v>5.652911249293386E-2</v>
      </c>
      <c r="E36" s="112">
        <v>3</v>
      </c>
      <c r="F36" s="11">
        <v>11</v>
      </c>
      <c r="G36" s="131">
        <f t="shared" si="2"/>
        <v>7.2017808039806203E-2</v>
      </c>
      <c r="H36" s="110">
        <v>10</v>
      </c>
      <c r="I36" s="11">
        <v>17</v>
      </c>
      <c r="J36" s="196">
        <f t="shared" si="3"/>
        <v>3.3306557473403733E-2</v>
      </c>
      <c r="K36" s="135">
        <f t="shared" si="13"/>
        <v>233.33333333333334</v>
      </c>
      <c r="L36" s="136">
        <f t="shared" si="14"/>
        <v>190.90909090909091</v>
      </c>
      <c r="M36" s="135">
        <f t="shared" si="16"/>
        <v>70</v>
      </c>
      <c r="N36" s="136">
        <f t="shared" si="15"/>
        <v>123.52941176470588</v>
      </c>
      <c r="O36" s="137">
        <f t="shared" si="9"/>
        <v>30</v>
      </c>
      <c r="P36" s="136">
        <f t="shared" si="10"/>
        <v>64.705882352941174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33</v>
      </c>
      <c r="B37" s="110">
        <v>4</v>
      </c>
      <c r="C37" s="11">
        <v>21</v>
      </c>
      <c r="D37" s="171">
        <f t="shared" si="1"/>
        <v>5.1613537493548307E-2</v>
      </c>
      <c r="E37" s="112">
        <v>3</v>
      </c>
      <c r="F37" s="11">
        <v>3</v>
      </c>
      <c r="G37" s="131">
        <f t="shared" si="2"/>
        <v>1.9641220374492601E-2</v>
      </c>
      <c r="H37" s="110">
        <v>12</v>
      </c>
      <c r="I37" s="11">
        <v>24</v>
      </c>
      <c r="J37" s="196">
        <f t="shared" si="3"/>
        <v>4.7021022315393513E-2</v>
      </c>
      <c r="K37" s="135">
        <f t="shared" si="13"/>
        <v>200</v>
      </c>
      <c r="L37" s="136">
        <f t="shared" si="14"/>
        <v>633.33333333333326</v>
      </c>
      <c r="M37" s="135">
        <f t="shared" si="16"/>
        <v>50</v>
      </c>
      <c r="N37" s="136">
        <f t="shared" si="15"/>
        <v>79.166666666666657</v>
      </c>
      <c r="O37" s="137">
        <f t="shared" si="9"/>
        <v>25</v>
      </c>
      <c r="P37" s="136">
        <f t="shared" si="10"/>
        <v>12.5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57</v>
      </c>
      <c r="B38" s="110">
        <v>7</v>
      </c>
      <c r="C38" s="11">
        <v>21</v>
      </c>
      <c r="D38" s="171">
        <f t="shared" ref="D38:D69" si="17">IF($C$83&lt;&gt;0,C38/$C$83*100,0)</f>
        <v>5.1613537493548307E-2</v>
      </c>
      <c r="E38" s="112">
        <v>0</v>
      </c>
      <c r="F38" s="11">
        <v>0</v>
      </c>
      <c r="G38" s="131">
        <f t="shared" ref="G38:G69" si="18">IF($F$83&lt;&gt;0,F38/$F$83*100,0)</f>
        <v>0</v>
      </c>
      <c r="H38" s="110">
        <v>2</v>
      </c>
      <c r="I38" s="11">
        <v>3</v>
      </c>
      <c r="J38" s="196">
        <f t="shared" ref="J38:J69" si="19">IF($I$83&lt;&gt;0,I38/$I$83*100,0)</f>
        <v>5.8776277894241891E-3</v>
      </c>
      <c r="K38" s="135" t="str">
        <f t="shared" si="13"/>
        <v xml:space="preserve"> </v>
      </c>
      <c r="L38" s="136" t="str">
        <f t="shared" si="14"/>
        <v xml:space="preserve"> </v>
      </c>
      <c r="M38" s="135">
        <f t="shared" si="16"/>
        <v>250</v>
      </c>
      <c r="N38" s="136">
        <f t="shared" si="15"/>
        <v>600</v>
      </c>
      <c r="O38" s="237" t="str">
        <f t="shared" si="9"/>
        <v xml:space="preserve"> </v>
      </c>
      <c r="P38" s="136" t="str">
        <f t="shared" si="10"/>
        <v xml:space="preserve"> 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86</v>
      </c>
      <c r="B39" s="110">
        <v>6</v>
      </c>
      <c r="C39" s="11">
        <v>19</v>
      </c>
      <c r="D39" s="171">
        <f t="shared" si="17"/>
        <v>4.6697962494162755E-2</v>
      </c>
      <c r="E39" s="112">
        <v>4</v>
      </c>
      <c r="F39" s="11">
        <v>22</v>
      </c>
      <c r="G39" s="131">
        <f t="shared" si="18"/>
        <v>0.14403561607961241</v>
      </c>
      <c r="H39" s="110">
        <v>4</v>
      </c>
      <c r="I39" s="11">
        <v>14</v>
      </c>
      <c r="J39" s="196">
        <f t="shared" si="19"/>
        <v>2.7428929683979548E-2</v>
      </c>
      <c r="K39" s="135">
        <f>IF(OR(B17&lt;&gt;0)*(E39&lt;&gt;0),B17/E39*100," ")</f>
        <v>2650</v>
      </c>
      <c r="L39" s="136">
        <f>IF(OR(C17&lt;&gt;0)*(F39&lt;&gt;0),C17/F39*100," ")</f>
        <v>2331.8181818181815</v>
      </c>
      <c r="M39" s="135">
        <f>IF(OR(B17&lt;&gt;0)*(H39&lt;&gt;0),B17/H39*100," ")</f>
        <v>2650</v>
      </c>
      <c r="N39" s="136">
        <f>IF(OR(C17&lt;&gt;0)*(I39&lt;&gt;0),C17/I39*100," ")</f>
        <v>3664.2857142857147</v>
      </c>
      <c r="O39" s="137">
        <f t="shared" si="9"/>
        <v>100</v>
      </c>
      <c r="P39" s="136">
        <f t="shared" si="10"/>
        <v>157.14285714285714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40</v>
      </c>
      <c r="B40" s="110">
        <v>5</v>
      </c>
      <c r="C40" s="11">
        <v>18</v>
      </c>
      <c r="D40" s="171">
        <f t="shared" si="17"/>
        <v>4.4240174994469979E-2</v>
      </c>
      <c r="E40" s="112">
        <v>0</v>
      </c>
      <c r="F40" s="11">
        <v>0</v>
      </c>
      <c r="G40" s="131">
        <f t="shared" si="18"/>
        <v>0</v>
      </c>
      <c r="H40" s="110">
        <v>0</v>
      </c>
      <c r="I40" s="11">
        <v>0</v>
      </c>
      <c r="J40" s="196">
        <f t="shared" si="19"/>
        <v>0</v>
      </c>
      <c r="K40" s="135" t="str">
        <f t="shared" ref="K40:L45" si="20">IF(OR(B41&lt;&gt;0)*(E40&lt;&gt;0),B41/E40*100," ")</f>
        <v xml:space="preserve"> </v>
      </c>
      <c r="L40" s="136" t="str">
        <f t="shared" si="20"/>
        <v xml:space="preserve"> </v>
      </c>
      <c r="M40" s="135" t="str">
        <f t="shared" ref="M40:N45" si="21">IF(OR(B41&lt;&gt;0)*(H40&lt;&gt;0),B41/H40*100," ")</f>
        <v xml:space="preserve"> </v>
      </c>
      <c r="N40" s="136" t="str">
        <f t="shared" si="21"/>
        <v xml:space="preserve"> </v>
      </c>
      <c r="O40" s="137" t="str">
        <f t="shared" si="9"/>
        <v xml:space="preserve"> </v>
      </c>
      <c r="P40" s="136" t="str">
        <f t="shared" si="10"/>
        <v xml:space="preserve"> 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72</v>
      </c>
      <c r="B41" s="110">
        <v>12</v>
      </c>
      <c r="C41" s="11">
        <v>18</v>
      </c>
      <c r="D41" s="171">
        <f t="shared" si="17"/>
        <v>4.4240174994469979E-2</v>
      </c>
      <c r="E41" s="112">
        <v>0</v>
      </c>
      <c r="F41" s="11">
        <v>0</v>
      </c>
      <c r="G41" s="131">
        <f t="shared" si="18"/>
        <v>0</v>
      </c>
      <c r="H41" s="110">
        <v>43</v>
      </c>
      <c r="I41" s="11">
        <v>49</v>
      </c>
      <c r="J41" s="196">
        <f t="shared" si="19"/>
        <v>9.6001253893928412E-2</v>
      </c>
      <c r="K41" s="135" t="str">
        <f t="shared" si="20"/>
        <v xml:space="preserve"> </v>
      </c>
      <c r="L41" s="136" t="str">
        <f t="shared" si="20"/>
        <v xml:space="preserve"> </v>
      </c>
      <c r="M41" s="135">
        <f t="shared" si="21"/>
        <v>6.9767441860465116</v>
      </c>
      <c r="N41" s="136">
        <f t="shared" si="21"/>
        <v>34.693877551020407</v>
      </c>
      <c r="O41" s="137" t="str">
        <f t="shared" si="9"/>
        <v xml:space="preserve"> </v>
      </c>
      <c r="P41" s="136" t="str">
        <f t="shared" si="10"/>
        <v xml:space="preserve"> 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37</v>
      </c>
      <c r="B42" s="110">
        <v>3</v>
      </c>
      <c r="C42" s="11">
        <v>17</v>
      </c>
      <c r="D42" s="171">
        <f t="shared" si="17"/>
        <v>4.1782387494777203E-2</v>
      </c>
      <c r="E42" s="112">
        <v>0</v>
      </c>
      <c r="F42" s="11">
        <v>0</v>
      </c>
      <c r="G42" s="131">
        <f t="shared" si="18"/>
        <v>0</v>
      </c>
      <c r="H42" s="110">
        <v>13</v>
      </c>
      <c r="I42" s="11">
        <v>72</v>
      </c>
      <c r="J42" s="196">
        <f t="shared" si="19"/>
        <v>0.14106306694618051</v>
      </c>
      <c r="K42" s="135" t="str">
        <f t="shared" si="20"/>
        <v xml:space="preserve"> </v>
      </c>
      <c r="L42" s="136" t="str">
        <f t="shared" si="20"/>
        <v xml:space="preserve"> </v>
      </c>
      <c r="M42" s="135">
        <f t="shared" si="21"/>
        <v>38.461538461538467</v>
      </c>
      <c r="N42" s="136">
        <f t="shared" si="21"/>
        <v>18.055555555555554</v>
      </c>
      <c r="O42" s="137" t="str">
        <f t="shared" si="9"/>
        <v xml:space="preserve"> </v>
      </c>
      <c r="P42" s="136" t="str">
        <f t="shared" si="10"/>
        <v xml:space="preserve"> 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43</v>
      </c>
      <c r="B43" s="110">
        <v>5</v>
      </c>
      <c r="C43" s="11">
        <v>13</v>
      </c>
      <c r="D43" s="171">
        <f t="shared" si="17"/>
        <v>3.1951237496006098E-2</v>
      </c>
      <c r="E43" s="112">
        <v>0</v>
      </c>
      <c r="F43" s="11">
        <v>0</v>
      </c>
      <c r="G43" s="131">
        <f t="shared" si="18"/>
        <v>0</v>
      </c>
      <c r="H43" s="110">
        <v>16</v>
      </c>
      <c r="I43" s="11">
        <v>60</v>
      </c>
      <c r="J43" s="196">
        <f t="shared" si="19"/>
        <v>0.11755255578848377</v>
      </c>
      <c r="K43" s="135" t="str">
        <f t="shared" si="20"/>
        <v xml:space="preserve"> </v>
      </c>
      <c r="L43" s="136" t="str">
        <f t="shared" si="20"/>
        <v xml:space="preserve"> </v>
      </c>
      <c r="M43" s="135">
        <f t="shared" si="21"/>
        <v>18.75</v>
      </c>
      <c r="N43" s="136">
        <f t="shared" si="21"/>
        <v>21.666666666666668</v>
      </c>
      <c r="O43" s="137" t="str">
        <f t="shared" si="9"/>
        <v xml:space="preserve"> </v>
      </c>
      <c r="P43" s="136" t="str">
        <f t="shared" si="10"/>
        <v xml:space="preserve"> 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0" t="s">
        <v>96</v>
      </c>
      <c r="B44" s="110">
        <v>3</v>
      </c>
      <c r="C44" s="11">
        <v>13</v>
      </c>
      <c r="D44" s="171">
        <f t="shared" si="17"/>
        <v>3.1951237496006098E-2</v>
      </c>
      <c r="E44" s="112">
        <v>0</v>
      </c>
      <c r="F44" s="11">
        <v>0</v>
      </c>
      <c r="G44" s="131">
        <f t="shared" si="18"/>
        <v>0</v>
      </c>
      <c r="H44" s="110">
        <v>2</v>
      </c>
      <c r="I44" s="11">
        <v>6</v>
      </c>
      <c r="J44" s="196">
        <f t="shared" si="19"/>
        <v>1.1755255578848378E-2</v>
      </c>
      <c r="K44" s="135" t="str">
        <f t="shared" si="20"/>
        <v xml:space="preserve"> </v>
      </c>
      <c r="L44" s="136" t="str">
        <f t="shared" si="20"/>
        <v xml:space="preserve"> </v>
      </c>
      <c r="M44" s="135">
        <f t="shared" si="21"/>
        <v>250</v>
      </c>
      <c r="N44" s="136">
        <f t="shared" si="21"/>
        <v>216.66666666666666</v>
      </c>
      <c r="O44" s="137" t="str">
        <f t="shared" si="9"/>
        <v xml:space="preserve"> </v>
      </c>
      <c r="P44" s="136" t="str">
        <f t="shared" si="10"/>
        <v xml:space="preserve"> 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50</v>
      </c>
      <c r="B45" s="110">
        <v>5</v>
      </c>
      <c r="C45" s="11">
        <v>13</v>
      </c>
      <c r="D45" s="171">
        <f t="shared" si="17"/>
        <v>3.1951237496006098E-2</v>
      </c>
      <c r="E45" s="112">
        <v>0</v>
      </c>
      <c r="F45" s="11">
        <v>0</v>
      </c>
      <c r="G45" s="131">
        <f t="shared" si="18"/>
        <v>0</v>
      </c>
      <c r="H45" s="110">
        <v>8</v>
      </c>
      <c r="I45" s="11">
        <v>32</v>
      </c>
      <c r="J45" s="196">
        <f t="shared" si="19"/>
        <v>6.2694696420524679E-2</v>
      </c>
      <c r="K45" s="135" t="str">
        <f t="shared" si="20"/>
        <v xml:space="preserve"> </v>
      </c>
      <c r="L45" s="136" t="str">
        <f t="shared" si="20"/>
        <v xml:space="preserve"> </v>
      </c>
      <c r="M45" s="135">
        <f t="shared" si="21"/>
        <v>25</v>
      </c>
      <c r="N45" s="136">
        <f t="shared" si="21"/>
        <v>37.5</v>
      </c>
      <c r="O45" s="137" t="str">
        <f t="shared" si="9"/>
        <v xml:space="preserve"> </v>
      </c>
      <c r="P45" s="136" t="str">
        <f t="shared" si="10"/>
        <v xml:space="preserve"> 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29</v>
      </c>
      <c r="B46" s="110">
        <v>2</v>
      </c>
      <c r="C46" s="11">
        <v>12</v>
      </c>
      <c r="D46" s="171">
        <f t="shared" si="17"/>
        <v>2.9493449996313318E-2</v>
      </c>
      <c r="E46" s="112">
        <v>3</v>
      </c>
      <c r="F46" s="11">
        <v>45</v>
      </c>
      <c r="G46" s="131">
        <f t="shared" si="18"/>
        <v>0.29461830561738905</v>
      </c>
      <c r="H46" s="110">
        <v>57</v>
      </c>
      <c r="I46" s="11">
        <v>385</v>
      </c>
      <c r="J46" s="196">
        <f t="shared" si="19"/>
        <v>0.7542955663094375</v>
      </c>
      <c r="K46" s="135">
        <f>IF(OR(B18&lt;&gt;0)*(E46&lt;&gt;0),B18/E46*100," ")</f>
        <v>4700</v>
      </c>
      <c r="L46" s="136">
        <f>IF(OR(C46&lt;&gt;0)*(F46&lt;&gt;0),C46/F46*100," ")</f>
        <v>26.666666666666668</v>
      </c>
      <c r="M46" s="135">
        <f>IF(OR(B18&lt;&gt;0)*(H46&lt;&gt;0),B18/H46*100," ")</f>
        <v>247.36842105263159</v>
      </c>
      <c r="N46" s="136">
        <f>IF(OR(C18&lt;&gt;0)*(I46&lt;&gt;0),C18/I46*100," ")</f>
        <v>121.03896103896103</v>
      </c>
      <c r="O46" s="137">
        <f t="shared" si="9"/>
        <v>5.2631578947368416</v>
      </c>
      <c r="P46" s="136">
        <f t="shared" si="10"/>
        <v>11.688311688311687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98</v>
      </c>
      <c r="B47" s="110">
        <v>5</v>
      </c>
      <c r="C47" s="11">
        <v>12</v>
      </c>
      <c r="D47" s="171">
        <f t="shared" si="17"/>
        <v>2.9493449996313318E-2</v>
      </c>
      <c r="E47" s="112">
        <v>0</v>
      </c>
      <c r="F47" s="11">
        <v>0</v>
      </c>
      <c r="G47" s="131">
        <f t="shared" si="18"/>
        <v>0</v>
      </c>
      <c r="H47" s="110">
        <v>5</v>
      </c>
      <c r="I47" s="11">
        <v>12</v>
      </c>
      <c r="J47" s="196">
        <f t="shared" si="19"/>
        <v>2.3510511157696756E-2</v>
      </c>
      <c r="K47" s="135" t="str">
        <f t="shared" si="5"/>
        <v xml:space="preserve"> </v>
      </c>
      <c r="L47" s="136" t="str">
        <f t="shared" si="6"/>
        <v xml:space="preserve"> </v>
      </c>
      <c r="M47" s="135">
        <f t="shared" si="7"/>
        <v>100</v>
      </c>
      <c r="N47" s="136">
        <f t="shared" si="8"/>
        <v>100</v>
      </c>
      <c r="O47" s="137" t="str">
        <f t="shared" si="9"/>
        <v xml:space="preserve"> </v>
      </c>
      <c r="P47" s="136" t="str">
        <f t="shared" si="10"/>
        <v xml:space="preserve"> 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39</v>
      </c>
      <c r="B48" s="110">
        <v>3</v>
      </c>
      <c r="C48" s="11">
        <v>11</v>
      </c>
      <c r="D48" s="171">
        <f t="shared" si="17"/>
        <v>2.7035662496620545E-2</v>
      </c>
      <c r="E48" s="112">
        <v>1</v>
      </c>
      <c r="F48" s="11">
        <v>5</v>
      </c>
      <c r="G48" s="131">
        <f t="shared" si="18"/>
        <v>3.2735367290821001E-2</v>
      </c>
      <c r="H48" s="110">
        <v>1</v>
      </c>
      <c r="I48" s="11">
        <v>3</v>
      </c>
      <c r="J48" s="196">
        <f t="shared" si="19"/>
        <v>5.8776277894241891E-3</v>
      </c>
      <c r="K48" s="135">
        <f t="shared" si="5"/>
        <v>300</v>
      </c>
      <c r="L48" s="136">
        <f t="shared" si="6"/>
        <v>220.00000000000003</v>
      </c>
      <c r="M48" s="241"/>
      <c r="N48" s="143"/>
      <c r="O48" s="137">
        <f t="shared" si="9"/>
        <v>100</v>
      </c>
      <c r="P48" s="136">
        <f t="shared" si="10"/>
        <v>166.66666666666669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89</v>
      </c>
      <c r="B49" s="110">
        <v>2</v>
      </c>
      <c r="C49" s="11">
        <v>11</v>
      </c>
      <c r="D49" s="171">
        <f t="shared" si="17"/>
        <v>2.7035662496620545E-2</v>
      </c>
      <c r="E49" s="112">
        <v>1</v>
      </c>
      <c r="F49" s="11">
        <v>10</v>
      </c>
      <c r="G49" s="131">
        <f t="shared" si="18"/>
        <v>6.5470734581642001E-2</v>
      </c>
      <c r="H49" s="110">
        <v>2</v>
      </c>
      <c r="I49" s="11">
        <v>5</v>
      </c>
      <c r="J49" s="196">
        <f t="shared" si="19"/>
        <v>9.7960463157069806E-3</v>
      </c>
      <c r="K49" s="135">
        <f t="shared" si="5"/>
        <v>200</v>
      </c>
      <c r="L49" s="136">
        <f t="shared" si="6"/>
        <v>110.00000000000001</v>
      </c>
      <c r="M49" s="135">
        <f t="shared" ref="M49:M57" si="22">IF(OR(B48&lt;&gt;0)*(H48&lt;&gt;0),B48/H48*100," ")</f>
        <v>300</v>
      </c>
      <c r="N49" s="136">
        <f t="shared" ref="N49:N57" si="23">IF(OR(C48&lt;&gt;0)*(I48&lt;&gt;0),C48/I48*100," ")</f>
        <v>366.66666666666663</v>
      </c>
      <c r="O49" s="137">
        <f t="shared" si="9"/>
        <v>50</v>
      </c>
      <c r="P49" s="236">
        <f t="shared" si="10"/>
        <v>200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94</v>
      </c>
      <c r="B50" s="110">
        <v>2</v>
      </c>
      <c r="C50" s="11">
        <v>10</v>
      </c>
      <c r="D50" s="171">
        <f t="shared" si="17"/>
        <v>2.4577874996927766E-2</v>
      </c>
      <c r="E50" s="112">
        <v>0</v>
      </c>
      <c r="F50" s="11">
        <v>0</v>
      </c>
      <c r="G50" s="131">
        <f t="shared" si="18"/>
        <v>0</v>
      </c>
      <c r="H50" s="110">
        <v>0</v>
      </c>
      <c r="I50" s="11">
        <v>0</v>
      </c>
      <c r="J50" s="196">
        <f t="shared" si="19"/>
        <v>0</v>
      </c>
      <c r="K50" s="135" t="str">
        <f t="shared" si="5"/>
        <v xml:space="preserve"> </v>
      </c>
      <c r="L50" s="136" t="str">
        <f t="shared" si="6"/>
        <v xml:space="preserve"> </v>
      </c>
      <c r="M50" s="135">
        <f t="shared" si="22"/>
        <v>100</v>
      </c>
      <c r="N50" s="136">
        <f t="shared" si="23"/>
        <v>220.00000000000003</v>
      </c>
      <c r="O50" s="137" t="str">
        <f t="shared" si="9"/>
        <v xml:space="preserve"> </v>
      </c>
      <c r="P50" s="236" t="str">
        <f t="shared" si="10"/>
        <v xml:space="preserve"> 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68</v>
      </c>
      <c r="B51" s="110">
        <v>1</v>
      </c>
      <c r="C51" s="11">
        <v>8</v>
      </c>
      <c r="D51" s="171">
        <f t="shared" si="17"/>
        <v>1.9662299997542213E-2</v>
      </c>
      <c r="E51" s="112">
        <v>0</v>
      </c>
      <c r="F51" s="11">
        <v>0</v>
      </c>
      <c r="G51" s="131">
        <f t="shared" si="18"/>
        <v>0</v>
      </c>
      <c r="H51" s="110">
        <v>1</v>
      </c>
      <c r="I51" s="11">
        <v>2</v>
      </c>
      <c r="J51" s="196">
        <f t="shared" si="19"/>
        <v>3.9184185262827924E-3</v>
      </c>
      <c r="K51" s="135" t="str">
        <f t="shared" si="5"/>
        <v xml:space="preserve"> </v>
      </c>
      <c r="L51" s="136" t="str">
        <f t="shared" si="6"/>
        <v xml:space="preserve"> </v>
      </c>
      <c r="M51" s="135" t="str">
        <f t="shared" si="22"/>
        <v xml:space="preserve"> </v>
      </c>
      <c r="N51" s="136" t="str">
        <f t="shared" si="23"/>
        <v xml:space="preserve"> </v>
      </c>
      <c r="O51" s="137" t="str">
        <f t="shared" si="9"/>
        <v xml:space="preserve"> </v>
      </c>
      <c r="P51" s="236" t="str">
        <f t="shared" si="10"/>
        <v xml:space="preserve"> 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44</v>
      </c>
      <c r="B52" s="110">
        <v>2</v>
      </c>
      <c r="C52" s="11">
        <v>8</v>
      </c>
      <c r="D52" s="171">
        <f t="shared" si="17"/>
        <v>1.9662299997542213E-2</v>
      </c>
      <c r="E52" s="112">
        <v>0</v>
      </c>
      <c r="F52" s="11">
        <v>0</v>
      </c>
      <c r="G52" s="131">
        <f t="shared" si="18"/>
        <v>0</v>
      </c>
      <c r="H52" s="110">
        <v>0</v>
      </c>
      <c r="I52" s="11">
        <v>0</v>
      </c>
      <c r="J52" s="196">
        <f t="shared" si="19"/>
        <v>0</v>
      </c>
      <c r="K52" s="135" t="str">
        <f t="shared" si="5"/>
        <v xml:space="preserve"> </v>
      </c>
      <c r="L52" s="136" t="str">
        <f t="shared" si="6"/>
        <v xml:space="preserve"> </v>
      </c>
      <c r="M52" s="135">
        <f t="shared" si="22"/>
        <v>100</v>
      </c>
      <c r="N52" s="136">
        <f t="shared" si="23"/>
        <v>400</v>
      </c>
      <c r="O52" s="137" t="str">
        <f t="shared" si="9"/>
        <v xml:space="preserve"> </v>
      </c>
      <c r="P52" s="236" t="str">
        <f t="shared" si="10"/>
        <v xml:space="preserve"> 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62</v>
      </c>
      <c r="B53" s="110">
        <v>2</v>
      </c>
      <c r="C53" s="11">
        <v>7</v>
      </c>
      <c r="D53" s="171">
        <f t="shared" si="17"/>
        <v>1.7204512497849437E-2</v>
      </c>
      <c r="E53" s="112">
        <v>4</v>
      </c>
      <c r="F53" s="11">
        <v>16</v>
      </c>
      <c r="G53" s="131">
        <f t="shared" si="18"/>
        <v>0.10475317533062721</v>
      </c>
      <c r="H53" s="110">
        <v>12</v>
      </c>
      <c r="I53" s="11">
        <v>35</v>
      </c>
      <c r="J53" s="196">
        <f t="shared" si="19"/>
        <v>6.8572324209948868E-2</v>
      </c>
      <c r="K53" s="135">
        <f t="shared" si="5"/>
        <v>50</v>
      </c>
      <c r="L53" s="136">
        <f t="shared" si="6"/>
        <v>43.75</v>
      </c>
      <c r="M53" s="135" t="str">
        <f t="shared" si="22"/>
        <v xml:space="preserve"> </v>
      </c>
      <c r="N53" s="136" t="str">
        <f t="shared" si="23"/>
        <v xml:space="preserve"> </v>
      </c>
      <c r="O53" s="137">
        <f t="shared" si="9"/>
        <v>33.333333333333329</v>
      </c>
      <c r="P53" s="236">
        <f t="shared" si="10"/>
        <v>45.714285714285715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63</v>
      </c>
      <c r="B54" s="110">
        <v>2</v>
      </c>
      <c r="C54" s="11">
        <v>6</v>
      </c>
      <c r="D54" s="171">
        <f t="shared" si="17"/>
        <v>1.4746724998156659E-2</v>
      </c>
      <c r="E54" s="112">
        <v>0</v>
      </c>
      <c r="F54" s="11">
        <v>0</v>
      </c>
      <c r="G54" s="131">
        <f t="shared" si="18"/>
        <v>0</v>
      </c>
      <c r="H54" s="110">
        <v>0</v>
      </c>
      <c r="I54" s="11">
        <v>0</v>
      </c>
      <c r="J54" s="196">
        <f t="shared" si="19"/>
        <v>0</v>
      </c>
      <c r="K54" s="135" t="str">
        <f t="shared" si="5"/>
        <v xml:space="preserve"> </v>
      </c>
      <c r="L54" s="136" t="str">
        <f t="shared" si="6"/>
        <v xml:space="preserve"> </v>
      </c>
      <c r="M54" s="135">
        <f t="shared" si="22"/>
        <v>16.666666666666664</v>
      </c>
      <c r="N54" s="136">
        <f t="shared" si="23"/>
        <v>20</v>
      </c>
      <c r="O54" s="237" t="str">
        <f t="shared" si="9"/>
        <v xml:space="preserve"> </v>
      </c>
      <c r="P54" s="236" t="str">
        <f t="shared" si="10"/>
        <v xml:space="preserve"> 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45</v>
      </c>
      <c r="B55" s="110">
        <v>1</v>
      </c>
      <c r="C55" s="11">
        <v>6</v>
      </c>
      <c r="D55" s="171">
        <f t="shared" si="17"/>
        <v>1.4746724998156659E-2</v>
      </c>
      <c r="E55" s="112">
        <v>4</v>
      </c>
      <c r="F55" s="11">
        <v>8</v>
      </c>
      <c r="G55" s="131">
        <f t="shared" si="18"/>
        <v>5.2376587665313605E-2</v>
      </c>
      <c r="H55" s="110">
        <v>5</v>
      </c>
      <c r="I55" s="11">
        <v>21</v>
      </c>
      <c r="J55" s="196">
        <f t="shared" si="19"/>
        <v>4.1143394525969317E-2</v>
      </c>
      <c r="K55" s="135">
        <f t="shared" si="5"/>
        <v>25</v>
      </c>
      <c r="L55" s="136">
        <f t="shared" si="6"/>
        <v>75</v>
      </c>
      <c r="M55" s="135" t="str">
        <f t="shared" si="22"/>
        <v xml:space="preserve"> </v>
      </c>
      <c r="N55" s="136" t="str">
        <f t="shared" si="23"/>
        <v xml:space="preserve"> </v>
      </c>
      <c r="O55" s="137">
        <f t="shared" si="9"/>
        <v>80</v>
      </c>
      <c r="P55" s="236">
        <f t="shared" si="10"/>
        <v>38.095238095238095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32</v>
      </c>
      <c r="B56" s="110">
        <v>3</v>
      </c>
      <c r="C56" s="11">
        <v>5</v>
      </c>
      <c r="D56" s="171">
        <f t="shared" si="17"/>
        <v>1.2288937498463883E-2</v>
      </c>
      <c r="E56" s="112">
        <v>0</v>
      </c>
      <c r="F56" s="11">
        <v>0</v>
      </c>
      <c r="G56" s="131">
        <f t="shared" si="18"/>
        <v>0</v>
      </c>
      <c r="H56" s="110">
        <v>1</v>
      </c>
      <c r="I56" s="11">
        <v>6</v>
      </c>
      <c r="J56" s="196">
        <f t="shared" si="19"/>
        <v>1.1755255578848378E-2</v>
      </c>
      <c r="K56" s="135" t="str">
        <f t="shared" si="5"/>
        <v xml:space="preserve"> </v>
      </c>
      <c r="L56" s="136" t="str">
        <f t="shared" si="6"/>
        <v xml:space="preserve"> </v>
      </c>
      <c r="M56" s="135">
        <f t="shared" si="22"/>
        <v>20</v>
      </c>
      <c r="N56" s="136">
        <f t="shared" si="23"/>
        <v>28.571428571428569</v>
      </c>
      <c r="O56" s="137" t="str">
        <f t="shared" si="9"/>
        <v xml:space="preserve"> </v>
      </c>
      <c r="P56" s="236" t="str">
        <f t="shared" si="10"/>
        <v xml:space="preserve"> 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67</v>
      </c>
      <c r="B57" s="110">
        <v>5</v>
      </c>
      <c r="C57" s="11">
        <v>5</v>
      </c>
      <c r="D57" s="171">
        <f t="shared" si="17"/>
        <v>1.2288937498463883E-2</v>
      </c>
      <c r="E57" s="112">
        <v>0</v>
      </c>
      <c r="F57" s="11">
        <v>0</v>
      </c>
      <c r="G57" s="131">
        <f t="shared" si="18"/>
        <v>0</v>
      </c>
      <c r="H57" s="110">
        <v>12</v>
      </c>
      <c r="I57" s="11">
        <v>16</v>
      </c>
      <c r="J57" s="196">
        <f t="shared" si="19"/>
        <v>3.1347348210262339E-2</v>
      </c>
      <c r="K57" s="135" t="str">
        <f t="shared" si="5"/>
        <v xml:space="preserve"> </v>
      </c>
      <c r="L57" s="136" t="str">
        <f t="shared" si="6"/>
        <v xml:space="preserve"> </v>
      </c>
      <c r="M57" s="135">
        <f t="shared" si="22"/>
        <v>300</v>
      </c>
      <c r="N57" s="136">
        <f t="shared" si="23"/>
        <v>83.333333333333343</v>
      </c>
      <c r="O57" s="137" t="str">
        <f t="shared" si="9"/>
        <v xml:space="preserve"> </v>
      </c>
      <c r="P57" s="236" t="str">
        <f t="shared" si="10"/>
        <v xml:space="preserve"> 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66</v>
      </c>
      <c r="B58" s="110">
        <v>1</v>
      </c>
      <c r="C58" s="11">
        <v>4</v>
      </c>
      <c r="D58" s="171">
        <f t="shared" si="17"/>
        <v>9.8311499987711066E-3</v>
      </c>
      <c r="E58" s="112">
        <v>0</v>
      </c>
      <c r="F58" s="11">
        <v>0</v>
      </c>
      <c r="G58" s="131">
        <f t="shared" si="18"/>
        <v>0</v>
      </c>
      <c r="H58" s="110">
        <v>0</v>
      </c>
      <c r="I58" s="11">
        <v>0</v>
      </c>
      <c r="J58" s="196">
        <f t="shared" si="19"/>
        <v>0</v>
      </c>
      <c r="K58" s="135" t="str">
        <f t="shared" si="5"/>
        <v xml:space="preserve"> </v>
      </c>
      <c r="L58" s="136" t="str">
        <f t="shared" si="6"/>
        <v xml:space="preserve"> </v>
      </c>
      <c r="M58" s="135" t="str">
        <f t="shared" si="7"/>
        <v xml:space="preserve"> </v>
      </c>
      <c r="N58" s="136" t="str">
        <f t="shared" si="8"/>
        <v xml:space="preserve"> </v>
      </c>
      <c r="O58" s="137" t="str">
        <f t="shared" si="9"/>
        <v xml:space="preserve"> </v>
      </c>
      <c r="P58" s="136" t="str">
        <f t="shared" si="10"/>
        <v xml:space="preserve"> 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48</v>
      </c>
      <c r="B59" s="110">
        <v>3</v>
      </c>
      <c r="C59" s="11">
        <v>3</v>
      </c>
      <c r="D59" s="171">
        <f t="shared" si="17"/>
        <v>7.3733624990783295E-3</v>
      </c>
      <c r="E59" s="112">
        <v>0</v>
      </c>
      <c r="F59" s="11">
        <v>0</v>
      </c>
      <c r="G59" s="131">
        <f t="shared" si="18"/>
        <v>0</v>
      </c>
      <c r="H59" s="110">
        <v>0</v>
      </c>
      <c r="I59" s="11">
        <v>0</v>
      </c>
      <c r="J59" s="196">
        <f t="shared" si="19"/>
        <v>0</v>
      </c>
      <c r="K59" s="135" t="str">
        <f t="shared" si="5"/>
        <v xml:space="preserve"> </v>
      </c>
      <c r="L59" s="136" t="str">
        <f t="shared" si="6"/>
        <v xml:space="preserve"> </v>
      </c>
      <c r="M59" s="135" t="str">
        <f t="shared" si="7"/>
        <v xml:space="preserve"> </v>
      </c>
      <c r="N59" s="136" t="str">
        <f t="shared" si="8"/>
        <v xml:space="preserve"> </v>
      </c>
      <c r="O59" s="137" t="str">
        <f t="shared" si="9"/>
        <v xml:space="preserve"> </v>
      </c>
      <c r="P59" s="136" t="str">
        <f t="shared" si="10"/>
        <v xml:space="preserve"> 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75</v>
      </c>
      <c r="B60" s="110">
        <v>1</v>
      </c>
      <c r="C60" s="11">
        <v>3</v>
      </c>
      <c r="D60" s="171">
        <f t="shared" si="17"/>
        <v>7.3733624990783295E-3</v>
      </c>
      <c r="E60" s="112">
        <v>0</v>
      </c>
      <c r="F60" s="11">
        <v>0</v>
      </c>
      <c r="G60" s="131">
        <f t="shared" si="18"/>
        <v>0</v>
      </c>
      <c r="H60" s="110">
        <v>1</v>
      </c>
      <c r="I60" s="11">
        <v>4</v>
      </c>
      <c r="J60" s="196">
        <f t="shared" si="19"/>
        <v>7.8368370525655848E-3</v>
      </c>
      <c r="K60" s="135" t="str">
        <f t="shared" si="5"/>
        <v xml:space="preserve"> </v>
      </c>
      <c r="L60" s="136" t="str">
        <f t="shared" si="6"/>
        <v xml:space="preserve"> </v>
      </c>
      <c r="M60" s="135">
        <f t="shared" si="7"/>
        <v>100</v>
      </c>
      <c r="N60" s="136">
        <f t="shared" si="8"/>
        <v>75</v>
      </c>
      <c r="O60" s="237" t="str">
        <f t="shared" si="9"/>
        <v xml:space="preserve"> </v>
      </c>
      <c r="P60" s="136" t="str">
        <f t="shared" si="10"/>
        <v xml:space="preserve"> 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71</v>
      </c>
      <c r="B61" s="110">
        <v>2</v>
      </c>
      <c r="C61" s="11">
        <v>2</v>
      </c>
      <c r="D61" s="171">
        <f t="shared" si="17"/>
        <v>4.9155749993855533E-3</v>
      </c>
      <c r="E61" s="112">
        <v>1</v>
      </c>
      <c r="F61" s="11">
        <v>4</v>
      </c>
      <c r="G61" s="131">
        <f t="shared" si="18"/>
        <v>2.6188293832656803E-2</v>
      </c>
      <c r="H61" s="110">
        <v>0</v>
      </c>
      <c r="I61" s="11">
        <v>0</v>
      </c>
      <c r="J61" s="196">
        <f t="shared" si="19"/>
        <v>0</v>
      </c>
      <c r="K61" s="135">
        <f t="shared" si="5"/>
        <v>200</v>
      </c>
      <c r="L61" s="136">
        <f t="shared" si="6"/>
        <v>50</v>
      </c>
      <c r="M61" s="135" t="str">
        <f t="shared" si="7"/>
        <v xml:space="preserve"> </v>
      </c>
      <c r="N61" s="136" t="str">
        <f t="shared" si="8"/>
        <v xml:space="preserve"> </v>
      </c>
      <c r="O61" s="237" t="str">
        <f t="shared" si="9"/>
        <v xml:space="preserve"> </v>
      </c>
      <c r="P61" s="136" t="str">
        <f t="shared" si="10"/>
        <v xml:space="preserve"> 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99</v>
      </c>
      <c r="B62" s="110">
        <v>2</v>
      </c>
      <c r="C62" s="11">
        <v>2</v>
      </c>
      <c r="D62" s="171">
        <f t="shared" si="17"/>
        <v>4.9155749993855533E-3</v>
      </c>
      <c r="E62" s="112">
        <v>0</v>
      </c>
      <c r="F62" s="11">
        <v>0</v>
      </c>
      <c r="G62" s="131">
        <f t="shared" si="18"/>
        <v>0</v>
      </c>
      <c r="H62" s="110">
        <v>0</v>
      </c>
      <c r="I62" s="11">
        <v>0</v>
      </c>
      <c r="J62" s="196">
        <f t="shared" si="19"/>
        <v>0</v>
      </c>
      <c r="K62" s="135" t="str">
        <f t="shared" si="5"/>
        <v xml:space="preserve"> </v>
      </c>
      <c r="L62" s="136" t="str">
        <f t="shared" si="6"/>
        <v xml:space="preserve"> </v>
      </c>
      <c r="M62" s="135" t="str">
        <f t="shared" si="7"/>
        <v xml:space="preserve"> </v>
      </c>
      <c r="N62" s="136" t="str">
        <f t="shared" si="8"/>
        <v xml:space="preserve"> </v>
      </c>
      <c r="O62" s="237" t="str">
        <f t="shared" si="9"/>
        <v xml:space="preserve"> </v>
      </c>
      <c r="P62" s="136" t="str">
        <f t="shared" si="10"/>
        <v xml:space="preserve"> 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41</v>
      </c>
      <c r="B63" s="110">
        <v>1</v>
      </c>
      <c r="C63" s="11">
        <v>1</v>
      </c>
      <c r="D63" s="171">
        <f t="shared" si="17"/>
        <v>2.4577874996927766E-3</v>
      </c>
      <c r="E63" s="112">
        <v>0</v>
      </c>
      <c r="F63" s="11">
        <v>0</v>
      </c>
      <c r="G63" s="131">
        <f t="shared" si="18"/>
        <v>0</v>
      </c>
      <c r="H63" s="110">
        <v>0</v>
      </c>
      <c r="I63" s="11">
        <v>0</v>
      </c>
      <c r="J63" s="196">
        <f t="shared" si="19"/>
        <v>0</v>
      </c>
      <c r="K63" s="135" t="str">
        <f t="shared" si="5"/>
        <v xml:space="preserve"> </v>
      </c>
      <c r="L63" s="136" t="str">
        <f t="shared" si="6"/>
        <v xml:space="preserve"> </v>
      </c>
      <c r="M63" s="135" t="str">
        <f t="shared" si="7"/>
        <v xml:space="preserve"> </v>
      </c>
      <c r="N63" s="136" t="str">
        <f t="shared" si="8"/>
        <v xml:space="preserve"> </v>
      </c>
      <c r="O63" s="237" t="str">
        <f t="shared" si="9"/>
        <v xml:space="preserve"> </v>
      </c>
      <c r="P63" s="136" t="str">
        <f t="shared" si="10"/>
        <v xml:space="preserve"> 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58</v>
      </c>
      <c r="B64" s="110">
        <v>1</v>
      </c>
      <c r="C64" s="11">
        <v>1</v>
      </c>
      <c r="D64" s="171">
        <f t="shared" si="17"/>
        <v>2.4577874996927766E-3</v>
      </c>
      <c r="E64" s="112">
        <v>1</v>
      </c>
      <c r="F64" s="11">
        <v>1</v>
      </c>
      <c r="G64" s="131">
        <f t="shared" si="18"/>
        <v>6.5470734581642006E-3</v>
      </c>
      <c r="H64" s="110">
        <v>0</v>
      </c>
      <c r="I64" s="11">
        <v>0</v>
      </c>
      <c r="J64" s="196">
        <f t="shared" si="19"/>
        <v>0</v>
      </c>
      <c r="K64" s="135">
        <f t="shared" si="5"/>
        <v>100</v>
      </c>
      <c r="L64" s="136">
        <f t="shared" si="6"/>
        <v>100</v>
      </c>
      <c r="M64" s="135" t="str">
        <f t="shared" si="7"/>
        <v xml:space="preserve"> </v>
      </c>
      <c r="N64" s="136" t="str">
        <f t="shared" si="8"/>
        <v xml:space="preserve"> </v>
      </c>
      <c r="O64" s="137" t="str">
        <f t="shared" si="9"/>
        <v xml:space="preserve"> </v>
      </c>
      <c r="P64" s="136" t="str">
        <f t="shared" si="10"/>
        <v xml:space="preserve"> 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61</v>
      </c>
      <c r="B65" s="110">
        <v>0</v>
      </c>
      <c r="C65" s="11">
        <v>0</v>
      </c>
      <c r="D65" s="171">
        <f t="shared" si="17"/>
        <v>0</v>
      </c>
      <c r="E65" s="112">
        <v>0</v>
      </c>
      <c r="F65" s="11">
        <v>0</v>
      </c>
      <c r="G65" s="131">
        <f t="shared" si="18"/>
        <v>0</v>
      </c>
      <c r="H65" s="110">
        <v>1</v>
      </c>
      <c r="I65" s="11">
        <v>2</v>
      </c>
      <c r="J65" s="196">
        <f t="shared" si="19"/>
        <v>3.9184185262827924E-3</v>
      </c>
      <c r="K65" s="135" t="str">
        <f t="shared" si="5"/>
        <v xml:space="preserve"> </v>
      </c>
      <c r="L65" s="136" t="str">
        <f t="shared" si="6"/>
        <v xml:space="preserve"> </v>
      </c>
      <c r="M65" s="135" t="str">
        <f t="shared" si="7"/>
        <v xml:space="preserve"> </v>
      </c>
      <c r="N65" s="136" t="str">
        <f t="shared" si="8"/>
        <v xml:space="preserve"> </v>
      </c>
      <c r="O65" s="237" t="str">
        <f t="shared" si="9"/>
        <v xml:space="preserve"> </v>
      </c>
      <c r="P65" s="136" t="str">
        <f t="shared" si="10"/>
        <v xml:space="preserve"> 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34</v>
      </c>
      <c r="B66" s="110">
        <v>0</v>
      </c>
      <c r="C66" s="11">
        <v>0</v>
      </c>
      <c r="D66" s="171">
        <f t="shared" si="17"/>
        <v>0</v>
      </c>
      <c r="E66" s="112">
        <v>0</v>
      </c>
      <c r="F66" s="11">
        <v>0</v>
      </c>
      <c r="G66" s="131">
        <f t="shared" si="18"/>
        <v>0</v>
      </c>
      <c r="H66" s="110">
        <v>0</v>
      </c>
      <c r="I66" s="11">
        <v>0</v>
      </c>
      <c r="J66" s="196">
        <f t="shared" si="19"/>
        <v>0</v>
      </c>
      <c r="K66" s="135" t="str">
        <f t="shared" si="5"/>
        <v xml:space="preserve"> </v>
      </c>
      <c r="L66" s="136" t="str">
        <f t="shared" si="6"/>
        <v xml:space="preserve"> </v>
      </c>
      <c r="M66" s="135" t="str">
        <f t="shared" si="7"/>
        <v xml:space="preserve"> </v>
      </c>
      <c r="N66" s="136" t="str">
        <f t="shared" si="8"/>
        <v xml:space="preserve"> </v>
      </c>
      <c r="O66" s="137" t="str">
        <f t="shared" si="9"/>
        <v xml:space="preserve"> </v>
      </c>
      <c r="P66" s="136" t="str">
        <f t="shared" si="10"/>
        <v xml:space="preserve"> 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35</v>
      </c>
      <c r="B67" s="110">
        <v>0</v>
      </c>
      <c r="C67" s="11">
        <v>0</v>
      </c>
      <c r="D67" s="171">
        <f t="shared" si="17"/>
        <v>0</v>
      </c>
      <c r="E67" s="112">
        <v>0</v>
      </c>
      <c r="F67" s="11">
        <v>0</v>
      </c>
      <c r="G67" s="131">
        <f t="shared" si="18"/>
        <v>0</v>
      </c>
      <c r="H67" s="110">
        <v>0</v>
      </c>
      <c r="I67" s="11">
        <v>0</v>
      </c>
      <c r="J67" s="196">
        <f t="shared" si="19"/>
        <v>0</v>
      </c>
      <c r="K67" s="135" t="str">
        <f t="shared" si="5"/>
        <v xml:space="preserve"> </v>
      </c>
      <c r="L67" s="136" t="str">
        <f t="shared" si="6"/>
        <v xml:space="preserve"> </v>
      </c>
      <c r="M67" s="135" t="str">
        <f t="shared" si="7"/>
        <v xml:space="preserve"> </v>
      </c>
      <c r="N67" s="136" t="str">
        <f t="shared" si="8"/>
        <v xml:space="preserve"> </v>
      </c>
      <c r="O67" s="137" t="str">
        <f t="shared" si="9"/>
        <v xml:space="preserve"> </v>
      </c>
      <c r="P67" s="136" t="str">
        <f t="shared" si="10"/>
        <v xml:space="preserve"> 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23</v>
      </c>
      <c r="B68" s="110">
        <v>0</v>
      </c>
      <c r="C68" s="11">
        <v>0</v>
      </c>
      <c r="D68" s="171">
        <f t="shared" si="17"/>
        <v>0</v>
      </c>
      <c r="E68" s="112">
        <v>0</v>
      </c>
      <c r="F68" s="11">
        <v>30</v>
      </c>
      <c r="G68" s="131">
        <f t="shared" si="18"/>
        <v>0.19641220374492602</v>
      </c>
      <c r="H68" s="110">
        <v>4</v>
      </c>
      <c r="I68" s="11">
        <v>4</v>
      </c>
      <c r="J68" s="196">
        <f t="shared" si="19"/>
        <v>7.8368370525655848E-3</v>
      </c>
      <c r="K68" s="135" t="str">
        <f t="shared" si="5"/>
        <v xml:space="preserve"> </v>
      </c>
      <c r="L68" s="136" t="str">
        <f t="shared" si="6"/>
        <v xml:space="preserve"> </v>
      </c>
      <c r="M68" s="135" t="str">
        <f t="shared" si="7"/>
        <v xml:space="preserve"> </v>
      </c>
      <c r="N68" s="136" t="str">
        <f t="shared" si="8"/>
        <v xml:space="preserve"> </v>
      </c>
      <c r="O68" s="137" t="str">
        <f t="shared" si="9"/>
        <v xml:space="preserve"> </v>
      </c>
      <c r="P68" s="136">
        <f t="shared" si="10"/>
        <v>750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87</v>
      </c>
      <c r="B69" s="110">
        <v>0</v>
      </c>
      <c r="C69" s="11">
        <v>0</v>
      </c>
      <c r="D69" s="171">
        <f t="shared" si="17"/>
        <v>0</v>
      </c>
      <c r="E69" s="112">
        <v>0</v>
      </c>
      <c r="F69" s="11">
        <v>0</v>
      </c>
      <c r="G69" s="131">
        <f t="shared" si="18"/>
        <v>0</v>
      </c>
      <c r="H69" s="110">
        <v>0</v>
      </c>
      <c r="I69" s="11">
        <v>0</v>
      </c>
      <c r="J69" s="196">
        <f t="shared" si="19"/>
        <v>0</v>
      </c>
      <c r="K69" s="135" t="str">
        <f t="shared" si="5"/>
        <v xml:space="preserve"> </v>
      </c>
      <c r="L69" s="136" t="str">
        <f t="shared" si="6"/>
        <v xml:space="preserve"> </v>
      </c>
      <c r="M69" s="135" t="str">
        <f t="shared" si="7"/>
        <v xml:space="preserve"> </v>
      </c>
      <c r="N69" s="136" t="str">
        <f t="shared" si="8"/>
        <v xml:space="preserve"> </v>
      </c>
      <c r="O69" s="237" t="str">
        <f t="shared" si="9"/>
        <v xml:space="preserve"> </v>
      </c>
      <c r="P69" s="136" t="str">
        <f t="shared" si="10"/>
        <v xml:space="preserve"> 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69</v>
      </c>
      <c r="B70" s="110">
        <v>0</v>
      </c>
      <c r="C70" s="11">
        <v>0</v>
      </c>
      <c r="D70" s="171">
        <f t="shared" ref="D70:D78" si="24">IF($C$83&lt;&gt;0,C70/$C$83*100,0)</f>
        <v>0</v>
      </c>
      <c r="E70" s="112">
        <v>0</v>
      </c>
      <c r="F70" s="11">
        <v>0</v>
      </c>
      <c r="G70" s="131">
        <f t="shared" ref="G70:G78" si="25">IF($F$83&lt;&gt;0,F70/$F$83*100,0)</f>
        <v>0</v>
      </c>
      <c r="H70" s="110">
        <v>0</v>
      </c>
      <c r="I70" s="11">
        <v>0</v>
      </c>
      <c r="J70" s="196">
        <f t="shared" ref="J70:J78" si="26">IF($I$83&lt;&gt;0,I70/$I$83*100,0)</f>
        <v>0</v>
      </c>
      <c r="K70" s="135" t="str">
        <f t="shared" si="5"/>
        <v xml:space="preserve"> </v>
      </c>
      <c r="L70" s="136" t="str">
        <f t="shared" si="6"/>
        <v xml:space="preserve"> </v>
      </c>
      <c r="M70" s="135" t="str">
        <f t="shared" si="7"/>
        <v xml:space="preserve"> </v>
      </c>
      <c r="N70" s="136" t="str">
        <f t="shared" si="8"/>
        <v xml:space="preserve"> </v>
      </c>
      <c r="O70" s="237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70</v>
      </c>
      <c r="B71" s="110">
        <v>0</v>
      </c>
      <c r="C71" s="11">
        <v>0</v>
      </c>
      <c r="D71" s="171">
        <f t="shared" si="24"/>
        <v>0</v>
      </c>
      <c r="E71" s="112">
        <v>0</v>
      </c>
      <c r="F71" s="11">
        <v>0</v>
      </c>
      <c r="G71" s="131">
        <f t="shared" si="25"/>
        <v>0</v>
      </c>
      <c r="H71" s="110">
        <v>0</v>
      </c>
      <c r="I71" s="11">
        <v>0</v>
      </c>
      <c r="J71" s="196">
        <f t="shared" si="26"/>
        <v>0</v>
      </c>
      <c r="K71" s="135" t="str">
        <f t="shared" ref="K71:K80" si="27">IF(OR(B71&lt;&gt;0)*(E71&lt;&gt;0),B71/E71*100," ")</f>
        <v xml:space="preserve"> </v>
      </c>
      <c r="L71" s="136" t="str">
        <f t="shared" ref="L71:L80" si="28">IF(OR(C71&lt;&gt;0)*(F71&lt;&gt;0),C71/F71*100," ")</f>
        <v xml:space="preserve"> </v>
      </c>
      <c r="M71" s="135" t="str">
        <f t="shared" ref="M71:M80" si="29">IF(OR(B71&lt;&gt;0)*(H71&lt;&gt;0),B71/H71*100," ")</f>
        <v xml:space="preserve"> </v>
      </c>
      <c r="N71" s="136" t="str">
        <f t="shared" ref="N71:N80" si="30">IF(OR(C71&lt;&gt;0)*(I71&lt;&gt;0),C71/I71*100," ")</f>
        <v xml:space="preserve"> </v>
      </c>
      <c r="O71" s="237" t="str">
        <f t="shared" ref="O71:O80" si="31">IF(OR(E71&lt;&gt;0)*(H71&lt;&gt;0),E71/H71*100," ")</f>
        <v xml:space="preserve"> </v>
      </c>
      <c r="P71" s="136" t="str">
        <f t="shared" ref="P71:P80" si="32">IF(OR(F71&lt;&gt;0)*(I71&lt;&gt;0),F71/I71*100," ")</f>
        <v xml:space="preserve"> 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73</v>
      </c>
      <c r="B72" s="110">
        <v>0</v>
      </c>
      <c r="C72" s="11">
        <v>0</v>
      </c>
      <c r="D72" s="171">
        <f t="shared" si="24"/>
        <v>0</v>
      </c>
      <c r="E72" s="112">
        <v>0</v>
      </c>
      <c r="F72" s="11">
        <v>0</v>
      </c>
      <c r="G72" s="131">
        <f t="shared" si="25"/>
        <v>0</v>
      </c>
      <c r="H72" s="110">
        <v>0</v>
      </c>
      <c r="I72" s="11">
        <v>0</v>
      </c>
      <c r="J72" s="196">
        <f t="shared" si="26"/>
        <v>0</v>
      </c>
      <c r="K72" s="135" t="str">
        <f t="shared" si="27"/>
        <v xml:space="preserve"> </v>
      </c>
      <c r="L72" s="136" t="str">
        <f t="shared" si="28"/>
        <v xml:space="preserve"> </v>
      </c>
      <c r="M72" s="135" t="str">
        <f t="shared" si="29"/>
        <v xml:space="preserve"> </v>
      </c>
      <c r="N72" s="136" t="str">
        <f t="shared" si="30"/>
        <v xml:space="preserve"> </v>
      </c>
      <c r="O72" s="237" t="str">
        <f t="shared" si="31"/>
        <v xml:space="preserve"> </v>
      </c>
      <c r="P72" s="136" t="str">
        <f t="shared" si="32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88</v>
      </c>
      <c r="B73" s="110">
        <v>0</v>
      </c>
      <c r="C73" s="11">
        <v>0</v>
      </c>
      <c r="D73" s="171">
        <f t="shared" si="24"/>
        <v>0</v>
      </c>
      <c r="E73" s="112">
        <v>0</v>
      </c>
      <c r="F73" s="11">
        <v>0</v>
      </c>
      <c r="G73" s="131">
        <f t="shared" si="25"/>
        <v>0</v>
      </c>
      <c r="H73" s="110">
        <v>0</v>
      </c>
      <c r="I73" s="11">
        <v>0</v>
      </c>
      <c r="J73" s="196">
        <f t="shared" si="26"/>
        <v>0</v>
      </c>
      <c r="K73" s="135" t="str">
        <f t="shared" si="27"/>
        <v xml:space="preserve"> </v>
      </c>
      <c r="L73" s="136" t="str">
        <f t="shared" si="28"/>
        <v xml:space="preserve"> </v>
      </c>
      <c r="M73" s="135" t="str">
        <f t="shared" si="29"/>
        <v xml:space="preserve"> </v>
      </c>
      <c r="N73" s="136" t="str">
        <f t="shared" si="30"/>
        <v xml:space="preserve"> </v>
      </c>
      <c r="O73" s="237" t="str">
        <f t="shared" si="31"/>
        <v xml:space="preserve"> </v>
      </c>
      <c r="P73" s="136" t="str">
        <f t="shared" si="32"/>
        <v xml:space="preserve"> 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59</v>
      </c>
      <c r="B74" s="110">
        <v>0</v>
      </c>
      <c r="C74" s="11">
        <v>0</v>
      </c>
      <c r="D74" s="171">
        <f t="shared" si="24"/>
        <v>0</v>
      </c>
      <c r="E74" s="112">
        <v>0</v>
      </c>
      <c r="F74" s="11">
        <v>0</v>
      </c>
      <c r="G74" s="131">
        <f t="shared" si="25"/>
        <v>0</v>
      </c>
      <c r="H74" s="110">
        <v>0</v>
      </c>
      <c r="I74" s="11">
        <v>0</v>
      </c>
      <c r="J74" s="196">
        <f t="shared" si="26"/>
        <v>0</v>
      </c>
      <c r="K74" s="135" t="str">
        <f t="shared" si="27"/>
        <v xml:space="preserve"> </v>
      </c>
      <c r="L74" s="136" t="str">
        <f t="shared" si="28"/>
        <v xml:space="preserve"> </v>
      </c>
      <c r="M74" s="135" t="str">
        <f t="shared" si="29"/>
        <v xml:space="preserve"> </v>
      </c>
      <c r="N74" s="136" t="str">
        <f t="shared" si="30"/>
        <v xml:space="preserve"> </v>
      </c>
      <c r="O74" s="237" t="str">
        <f t="shared" si="31"/>
        <v xml:space="preserve"> </v>
      </c>
      <c r="P74" s="136" t="str">
        <f t="shared" si="32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64</v>
      </c>
      <c r="B75" s="110">
        <v>0</v>
      </c>
      <c r="C75" s="11">
        <v>0</v>
      </c>
      <c r="D75" s="171">
        <f t="shared" si="24"/>
        <v>0</v>
      </c>
      <c r="E75" s="112">
        <v>0</v>
      </c>
      <c r="F75" s="11">
        <v>0</v>
      </c>
      <c r="G75" s="131">
        <f t="shared" si="25"/>
        <v>0</v>
      </c>
      <c r="H75" s="110">
        <v>1</v>
      </c>
      <c r="I75" s="11">
        <v>7</v>
      </c>
      <c r="J75" s="196">
        <f t="shared" si="26"/>
        <v>1.3714464841989774E-2</v>
      </c>
      <c r="K75" s="135" t="str">
        <f t="shared" si="27"/>
        <v xml:space="preserve"> </v>
      </c>
      <c r="L75" s="136" t="str">
        <f t="shared" si="28"/>
        <v xml:space="preserve"> </v>
      </c>
      <c r="M75" s="135" t="str">
        <f t="shared" si="29"/>
        <v xml:space="preserve"> </v>
      </c>
      <c r="N75" s="136" t="str">
        <f t="shared" si="30"/>
        <v xml:space="preserve"> </v>
      </c>
      <c r="O75" s="237" t="str">
        <f t="shared" si="31"/>
        <v xml:space="preserve"> </v>
      </c>
      <c r="P75" s="136" t="str">
        <f t="shared" si="32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77</v>
      </c>
      <c r="B76" s="110">
        <v>0</v>
      </c>
      <c r="C76" s="11">
        <v>0</v>
      </c>
      <c r="D76" s="171">
        <f t="shared" si="24"/>
        <v>0</v>
      </c>
      <c r="E76" s="112">
        <v>1</v>
      </c>
      <c r="F76" s="11">
        <v>3</v>
      </c>
      <c r="G76" s="131">
        <f t="shared" si="25"/>
        <v>1.9641220374492601E-2</v>
      </c>
      <c r="H76" s="110">
        <v>1</v>
      </c>
      <c r="I76" s="11">
        <v>2</v>
      </c>
      <c r="J76" s="196">
        <f t="shared" si="26"/>
        <v>3.9184185262827924E-3</v>
      </c>
      <c r="K76" s="135" t="str">
        <f t="shared" si="27"/>
        <v xml:space="preserve"> </v>
      </c>
      <c r="L76" s="136" t="str">
        <f t="shared" si="28"/>
        <v xml:space="preserve"> </v>
      </c>
      <c r="M76" s="135" t="str">
        <f t="shared" si="29"/>
        <v xml:space="preserve"> </v>
      </c>
      <c r="N76" s="136" t="str">
        <f t="shared" si="30"/>
        <v xml:space="preserve"> </v>
      </c>
      <c r="O76" s="237">
        <f t="shared" si="31"/>
        <v>100</v>
      </c>
      <c r="P76" s="136">
        <f t="shared" si="32"/>
        <v>150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74</v>
      </c>
      <c r="B77" s="110">
        <v>0</v>
      </c>
      <c r="C77" s="11">
        <v>0</v>
      </c>
      <c r="D77" s="171">
        <f t="shared" si="24"/>
        <v>0</v>
      </c>
      <c r="E77" s="112">
        <v>0</v>
      </c>
      <c r="F77" s="11">
        <v>0</v>
      </c>
      <c r="G77" s="131">
        <f t="shared" si="25"/>
        <v>0</v>
      </c>
      <c r="H77" s="110">
        <v>0</v>
      </c>
      <c r="I77" s="11">
        <v>0</v>
      </c>
      <c r="J77" s="196">
        <f t="shared" si="26"/>
        <v>0</v>
      </c>
      <c r="K77" s="135" t="str">
        <f t="shared" si="27"/>
        <v xml:space="preserve"> </v>
      </c>
      <c r="L77" s="136" t="str">
        <f t="shared" si="28"/>
        <v xml:space="preserve"> </v>
      </c>
      <c r="M77" s="135" t="str">
        <f t="shared" si="29"/>
        <v xml:space="preserve"> </v>
      </c>
      <c r="N77" s="136" t="str">
        <f t="shared" si="30"/>
        <v xml:space="preserve"> </v>
      </c>
      <c r="O77" s="237" t="str">
        <f t="shared" si="31"/>
        <v xml:space="preserve"> </v>
      </c>
      <c r="P77" s="136" t="str">
        <f t="shared" si="32"/>
        <v xml:space="preserve"> 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90</v>
      </c>
      <c r="B78" s="189">
        <v>0</v>
      </c>
      <c r="C78" s="226">
        <v>0</v>
      </c>
      <c r="D78" s="225">
        <f t="shared" si="24"/>
        <v>0</v>
      </c>
      <c r="E78" s="227">
        <v>0</v>
      </c>
      <c r="F78" s="226">
        <v>0</v>
      </c>
      <c r="G78" s="131">
        <f t="shared" si="25"/>
        <v>0</v>
      </c>
      <c r="H78" s="189">
        <v>0</v>
      </c>
      <c r="I78" s="176">
        <v>0</v>
      </c>
      <c r="J78" s="171">
        <f t="shared" si="26"/>
        <v>0</v>
      </c>
      <c r="K78" s="135" t="str">
        <f t="shared" si="27"/>
        <v xml:space="preserve"> </v>
      </c>
      <c r="L78" s="136" t="str">
        <f t="shared" si="28"/>
        <v xml:space="preserve"> </v>
      </c>
      <c r="M78" s="135" t="str">
        <f t="shared" si="29"/>
        <v xml:space="preserve"> </v>
      </c>
      <c r="N78" s="136" t="str">
        <f t="shared" si="30"/>
        <v xml:space="preserve"> </v>
      </c>
      <c r="O78" s="237" t="str">
        <f t="shared" si="31"/>
        <v xml:space="preserve"> </v>
      </c>
      <c r="P78" s="136" t="str">
        <f t="shared" si="32"/>
        <v xml:space="preserve"> 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95</v>
      </c>
      <c r="B79" s="185">
        <v>0</v>
      </c>
      <c r="C79" s="10">
        <v>0</v>
      </c>
      <c r="D79" s="171">
        <f t="shared" ref="D79:D80" si="33">IF($C$83&lt;&gt;0,C79/$C$83*100,0)</f>
        <v>0</v>
      </c>
      <c r="E79" s="190">
        <v>0</v>
      </c>
      <c r="F79" s="10">
        <v>0</v>
      </c>
      <c r="G79" s="131">
        <f t="shared" ref="G79:G80" si="34">IF($F$83&lt;&gt;0,F79/$F$83*100,0)</f>
        <v>0</v>
      </c>
      <c r="H79" s="185">
        <v>0</v>
      </c>
      <c r="I79" s="10">
        <v>0</v>
      </c>
      <c r="J79" s="171">
        <f t="shared" ref="J79:J80" si="35">IF($I$83&lt;&gt;0,I79/$I$83*100,0)</f>
        <v>0</v>
      </c>
      <c r="K79" s="135" t="str">
        <f t="shared" si="27"/>
        <v xml:space="preserve"> </v>
      </c>
      <c r="L79" s="136" t="str">
        <f t="shared" si="28"/>
        <v xml:space="preserve"> </v>
      </c>
      <c r="M79" s="135" t="str">
        <f t="shared" si="29"/>
        <v xml:space="preserve"> </v>
      </c>
      <c r="N79" s="136" t="str">
        <f t="shared" si="30"/>
        <v xml:space="preserve"> </v>
      </c>
      <c r="O79" s="237" t="str">
        <f t="shared" si="31"/>
        <v xml:space="preserve"> </v>
      </c>
      <c r="P79" s="136" t="str">
        <f t="shared" si="32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97</v>
      </c>
      <c r="B80" s="186">
        <v>0</v>
      </c>
      <c r="C80" s="200">
        <v>0</v>
      </c>
      <c r="D80" s="188">
        <f t="shared" si="33"/>
        <v>0</v>
      </c>
      <c r="E80" s="191">
        <v>0</v>
      </c>
      <c r="F80" s="200">
        <v>0</v>
      </c>
      <c r="G80" s="192">
        <f t="shared" si="34"/>
        <v>0</v>
      </c>
      <c r="H80" s="186">
        <v>2</v>
      </c>
      <c r="I80" s="179">
        <v>12</v>
      </c>
      <c r="J80" s="188">
        <f t="shared" si="35"/>
        <v>2.3510511157696756E-2</v>
      </c>
      <c r="K80" s="180" t="str">
        <f t="shared" si="27"/>
        <v xml:space="preserve"> </v>
      </c>
      <c r="L80" s="181" t="str">
        <f t="shared" si="28"/>
        <v xml:space="preserve"> </v>
      </c>
      <c r="M80" s="242" t="str">
        <f t="shared" si="29"/>
        <v xml:space="preserve"> </v>
      </c>
      <c r="N80" s="243" t="str">
        <f t="shared" si="30"/>
        <v xml:space="preserve"> </v>
      </c>
      <c r="O80" s="238" t="str">
        <f t="shared" si="31"/>
        <v xml:space="preserve"> </v>
      </c>
      <c r="P80" s="181" t="str">
        <f t="shared" si="32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1" t="s">
        <v>78</v>
      </c>
      <c r="B81" s="187">
        <f>SUM(B6:B80)-B8</f>
        <v>8252</v>
      </c>
      <c r="C81" s="182">
        <f>SUM(C6:C80)-C8</f>
        <v>34861</v>
      </c>
      <c r="D81" s="212">
        <f>IF($C$83&lt;&gt;0,C81/$C$83*100,0)</f>
        <v>85.680930026789881</v>
      </c>
      <c r="E81" s="193">
        <f>SUM(E6:E80)-E8</f>
        <v>1634</v>
      </c>
      <c r="F81" s="182">
        <f>SUM(F6:F80)-F8</f>
        <v>10604</v>
      </c>
      <c r="G81" s="213">
        <f>IF($F$83&lt;&gt;0,F81/$F$83*100,0)</f>
        <v>69.425166950373182</v>
      </c>
      <c r="H81" s="187">
        <f>SUM(H6:H80)-H8</f>
        <v>9811</v>
      </c>
      <c r="I81" s="182">
        <f>SUM(I6:I80)-I8</f>
        <v>41370</v>
      </c>
      <c r="J81" s="214">
        <f>IF($I$83&lt;&gt;0,I81/$I$83*100,0)</f>
        <v>81.052487216159562</v>
      </c>
      <c r="K81" s="198">
        <f t="shared" ref="K81:L83" si="36">IF(OR(B81&lt;&gt;0)*(E81&lt;&gt;0),B81/E81*100," ")</f>
        <v>505.01835985312118</v>
      </c>
      <c r="L81" s="183">
        <f t="shared" si="36"/>
        <v>328.75330064126746</v>
      </c>
      <c r="M81" s="197">
        <f t="shared" ref="M81:N83" si="37">IF(OR(B81&lt;&gt;0)*(H81&lt;&gt;0),B81/H81*100," ")</f>
        <v>84.109672816226691</v>
      </c>
      <c r="N81" s="199">
        <f t="shared" si="37"/>
        <v>84.266376601401987</v>
      </c>
      <c r="O81" s="198">
        <f t="shared" ref="O81:P83" si="38">IF(OR(E81&lt;&gt;0)*(H81&lt;&gt;0),E81/H81*100," ")</f>
        <v>16.654775252267861</v>
      </c>
      <c r="P81" s="183">
        <f t="shared" si="38"/>
        <v>25.632100555958427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79</v>
      </c>
      <c r="B82" s="215">
        <f>B8</f>
        <v>1690</v>
      </c>
      <c r="C82" s="216">
        <f>C8</f>
        <v>5826</v>
      </c>
      <c r="D82" s="217">
        <f>IF($C$83&lt;&gt;0,C82/$C$83*100,0)</f>
        <v>14.319069973210116</v>
      </c>
      <c r="E82" s="194">
        <f>E8</f>
        <v>1382</v>
      </c>
      <c r="F82" s="154">
        <f>F8</f>
        <v>4670</v>
      </c>
      <c r="G82" s="218">
        <f>IF($F$83&lt;&gt;0,F82/$F$83*100,0)</f>
        <v>30.574833049626815</v>
      </c>
      <c r="H82" s="215">
        <f>H8</f>
        <v>2233</v>
      </c>
      <c r="I82" s="216">
        <f>I8</f>
        <v>9671</v>
      </c>
      <c r="J82" s="219">
        <f>IF($I$83&lt;&gt;0,I82/$I$83*100,0)</f>
        <v>18.947512783840441</v>
      </c>
      <c r="K82" s="138">
        <f t="shared" si="36"/>
        <v>122.28654124457307</v>
      </c>
      <c r="L82" s="139">
        <f t="shared" si="36"/>
        <v>124.75374732334048</v>
      </c>
      <c r="M82" s="140">
        <f t="shared" si="37"/>
        <v>75.682937751903268</v>
      </c>
      <c r="N82" s="162">
        <f t="shared" si="37"/>
        <v>60.241960500465311</v>
      </c>
      <c r="O82" s="138">
        <f t="shared" si="38"/>
        <v>61.88983430362741</v>
      </c>
      <c r="P82" s="139">
        <f t="shared" si="38"/>
        <v>48.28869816978596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80</v>
      </c>
      <c r="B83" s="202">
        <f>B81+B82</f>
        <v>9942</v>
      </c>
      <c r="C83" s="203">
        <f>C81+C82</f>
        <v>40687</v>
      </c>
      <c r="D83" s="204">
        <f>D81+D82</f>
        <v>100</v>
      </c>
      <c r="E83" s="205">
        <f>SUM(E81:E82)</f>
        <v>3016</v>
      </c>
      <c r="F83" s="203">
        <f>SUM(F81:F82)</f>
        <v>15274</v>
      </c>
      <c r="G83" s="206">
        <f>G81+G82</f>
        <v>100</v>
      </c>
      <c r="H83" s="202">
        <f>SUM(H81:H82)</f>
        <v>12044</v>
      </c>
      <c r="I83" s="203">
        <f>SUM(I81:I82)</f>
        <v>51041</v>
      </c>
      <c r="J83" s="204">
        <f>J81+J82</f>
        <v>100</v>
      </c>
      <c r="K83" s="208">
        <f t="shared" si="36"/>
        <v>329.64190981432358</v>
      </c>
      <c r="L83" s="209">
        <f t="shared" si="36"/>
        <v>266.38077779232685</v>
      </c>
      <c r="M83" s="210">
        <f t="shared" si="37"/>
        <v>82.54732646961142</v>
      </c>
      <c r="N83" s="207">
        <f t="shared" si="37"/>
        <v>79.714347289433988</v>
      </c>
      <c r="O83" s="208">
        <f t="shared" si="38"/>
        <v>25.041514447027563</v>
      </c>
      <c r="P83" s="209">
        <f t="shared" si="38"/>
        <v>29.924962285221685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78"/>
      <c r="C84" s="178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7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2022-10-25T10:27:24Z</dcterms:modified>
</cp:coreProperties>
</file>