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32B84A01-ADD7-498C-B43E-D6A0DDCA7152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1" i="5" l="1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1" i="5"/>
  <c r="H81" i="5"/>
  <c r="E81" i="5"/>
  <c r="C81" i="5"/>
  <c r="B81" i="5"/>
  <c r="I82" i="5"/>
  <c r="H82" i="5"/>
  <c r="F82" i="5"/>
  <c r="E82" i="5"/>
  <c r="C82" i="5"/>
  <c r="B82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<sst xmlns="http://schemas.openxmlformats.org/spreadsheetml/2006/main" count="185" uniqueCount="110">
  <si>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</si>
  <si>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</si>
  <si>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</si>
  <si>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</si>
  <si>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</si>
  <si>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</si>
  <si>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</si>
  <si>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</si>
  <si>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</si>
  <si>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</si>
  <si>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</si>
  <si>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</si>
  <si>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</si>
  <si>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</si>
  <si>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</si>
  <si>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</si>
  <si>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</si>
  <si>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</si>
  <si>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</si>
  <si>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</si>
  <si>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</si>
  <si>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</si>
  <si>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</si>
  <si>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</si>
  <si>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</si>
  <si>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</si>
  <si>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</si>
  <si>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</si>
  <si>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</si>
  <si>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</si>
  <si>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</si>
  <si>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</si>
  <si>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</si>
  <si>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</si>
  <si>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</si>
  <si>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</si>
  <si>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</si>
  <si>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</si>
  <si>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</si>
  <si>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</si>
  <si>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</si>
  <si>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</si>
  <si>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</si>
  <si>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</si>
  <si>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</si>
  <si>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</si>
  <si>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</si>
  <si>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</si>
  <si>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</si>
  <si>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</si>
  <si>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</si>
  <si>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</si>
  <si>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</si>
  <si>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</si>
  <si>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</si>
  <si>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</si>
  <si>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</si>
  <si>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</si>
  <si>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</si>
  <si>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</si>
  <si>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</si>
  <si>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</si>
  <si>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</si>
  <si>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</si>
  <si>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</si>
  <si>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</si>
  <si>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</si>
  <si>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</si>
  <si>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</si>
  <si>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</si>
  <si>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</si>
  <si>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</si>
  <si>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</si>
  <si>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</si>
  <si>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</si>
  <si>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</si>
  <si>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</si>
  <si>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</si>
  <si>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</si>
  <si>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</si>
  <si>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</si>
  <si>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</si>
  <si>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</si>
  <si>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</si>
  <si>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</si>
  <si>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</si>
  <si>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</si>
  <si>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</si>
  <si>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</si>
  <si>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</si>
  <si>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</si>
  <si>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</si>
  <si>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</si>
  <si>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</si>
  <si>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</si>
  <si>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</si>
  <si>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</si>
  <si>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</si>
  <si>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</si>
  <si>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</si>
  <si>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</si>
  <si>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</si>
  <si>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</si>
  <si>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</si>
  <si>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</si>
  <si>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</si>
  <si>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</si>
  <si>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25.10.2022.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lipanj, 2022.</t>
  </si>
  <si>
    <t>IZVJEŠTAJ PO KAPACITETIMA -I-VI/2022</t>
  </si>
  <si>
    <t>TURISTIČKI PROMET PO ZEMLJAMA  I-VI/2022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</si>
</sst>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3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3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2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2" fillId="35" borderId="35" xfId="0" applyNumberFormat="1" applyFont="1" applyFill="1" applyBorder="1"/>
    <xf numFmtId="166" fontId="52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3" fontId="41" fillId="36" borderId="47" xfId="0" applyNumberFormat="1" applyFont="1" applyFill="1" applyBorder="1"/>
    <xf numFmtId="3" fontId="48" fillId="36" borderId="30" xfId="0" applyNumberFormat="1" applyFon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21.387634823006294</c:v>
                </c:pt>
                <c:pt idx="1">
                  <c:v>45.502404136057848</c:v>
                </c:pt>
                <c:pt idx="2">
                  <c:v>7.6219240429336228</c:v>
                </c:pt>
                <c:pt idx="3">
                  <c:v>0.33138800186667927</c:v>
                </c:pt>
                <c:pt idx="4">
                  <c:v>25.156648996135555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632</c:v>
                </c:pt>
                <c:pt idx="1">
                  <c:v>14536</c:v>
                </c:pt>
                <c:pt idx="2">
                  <c:v>86779</c:v>
                </c:pt>
                <c:pt idx="3">
                  <c:v>40789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360</c:v>
                </c:pt>
                <c:pt idx="1">
                  <c:v>8849</c:v>
                </c:pt>
                <c:pt idx="2">
                  <c:v>43887</c:v>
                </c:pt>
                <c:pt idx="3">
                  <c:v>15482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439</c:v>
                </c:pt>
                <c:pt idx="1">
                  <c:v>16692</c:v>
                </c:pt>
                <c:pt idx="2">
                  <c:v>80155</c:v>
                </c:pt>
                <c:pt idx="3">
                  <c:v>49377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10816</c:v>
                </c:pt>
                <c:pt idx="1">
                  <c:v>15705</c:v>
                </c:pt>
                <c:pt idx="2">
                  <c:v>2400</c:v>
                </c:pt>
                <c:pt idx="3" formatCode="General">
                  <c:v>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4749</c:v>
                </c:pt>
                <c:pt idx="1">
                  <c:v>7507</c:v>
                </c:pt>
                <c:pt idx="2">
                  <c:v>1319</c:v>
                </c:pt>
                <c:pt idx="3" formatCode="General">
                  <c:v>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13384</c:v>
                </c:pt>
                <c:pt idx="1">
                  <c:v>14038</c:v>
                </c:pt>
                <c:pt idx="2">
                  <c:v>3502</c:v>
                </c:pt>
                <c:pt idx="3" formatCode="General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704289575743343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553766600070513"/>
                  <c:y val="-0.2208494676925255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Mađarska</c:v>
                </c:pt>
                <c:pt idx="5">
                  <c:v>Poljska</c:v>
                </c:pt>
                <c:pt idx="6">
                  <c:v>Češka</c:v>
                </c:pt>
                <c:pt idx="7">
                  <c:v>Italija</c:v>
                </c:pt>
                <c:pt idx="8">
                  <c:v>Slovačka</c:v>
                </c:pt>
                <c:pt idx="9">
                  <c:v>Bosna i Hercegovina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35.047920636699921</c:v>
                </c:pt>
                <c:pt idx="1">
                  <c:v>17.446894966931957</c:v>
                </c:pt>
                <c:pt idx="2">
                  <c:v>9.2058065239322939</c:v>
                </c:pt>
                <c:pt idx="3">
                  <c:v>7.683415536374846</c:v>
                </c:pt>
                <c:pt idx="4">
                  <c:v>4.4809998879049431</c:v>
                </c:pt>
                <c:pt idx="5">
                  <c:v>3.8728842058065238</c:v>
                </c:pt>
                <c:pt idx="6">
                  <c:v>3.6564006277323169</c:v>
                </c:pt>
                <c:pt idx="7">
                  <c:v>3.2801815939917054</c:v>
                </c:pt>
                <c:pt idx="8">
                  <c:v>2.5809886783992826</c:v>
                </c:pt>
                <c:pt idx="9">
                  <c:v>2.5543661024548818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topLeftCell="A2" zoomScale="170" zoomScaleNormal="170" workbookViewId="0">
      <selection activeCell="A16" sqref="A1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29"/>
      <c r="B1" s="229"/>
      <c r="C1" s="229"/>
      <c r="D1" s="229"/>
    </row>
    <row r="2" spans="1:6" ht="59.25" customHeight="1" x14ac:dyDescent="0.3">
      <c r="A2" s="229"/>
      <c r="B2" s="229"/>
      <c r="C2" s="229"/>
      <c r="D2" s="229"/>
    </row>
    <row r="3" spans="1:6" ht="22.5" customHeight="1" x14ac:dyDescent="0.3">
      <c r="A3" s="229"/>
      <c r="B3" s="229"/>
      <c r="C3" s="229"/>
      <c r="D3" s="229"/>
    </row>
    <row r="4" spans="1:6" ht="200.25" customHeight="1" x14ac:dyDescent="0.25">
      <c r="A4" s="230" t="s">
        <v>107</v>
      </c>
      <c r="B4" s="231"/>
      <c r="C4" s="231"/>
      <c r="D4" s="231"/>
      <c r="E4" s="231"/>
      <c r="F4" s="232"/>
    </row>
    <row r="5" spans="1:6" ht="15" customHeight="1" x14ac:dyDescent="0.3">
      <c r="A5" s="175" t="s">
        <v>0</v>
      </c>
      <c r="B5" s="228"/>
      <c r="C5" s="228"/>
    </row>
    <row r="6" spans="1:6" ht="15" customHeight="1" x14ac:dyDescent="0.3">
      <c r="A6" s="228"/>
      <c r="B6" s="228"/>
      <c r="C6" s="228"/>
    </row>
    <row r="7" spans="1:6" ht="15" customHeight="1" x14ac:dyDescent="0.3">
      <c r="B7" s="228"/>
      <c r="C7" s="228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G38" sqref="G38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2" t="s">
        <v>108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9" t="s">
        <v>82</v>
      </c>
      <c r="L4" s="270"/>
      <c r="M4" s="270"/>
      <c r="N4" s="270"/>
      <c r="O4" s="270"/>
      <c r="P4" s="270"/>
      <c r="Q4" s="271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8" t="s">
        <v>8</v>
      </c>
      <c r="B6" s="38" t="s">
        <v>100</v>
      </c>
      <c r="C6" s="113">
        <v>1465</v>
      </c>
      <c r="D6" s="39">
        <v>9351</v>
      </c>
      <c r="E6" s="39">
        <f>SUM(C6:D6)</f>
        <v>10816</v>
      </c>
      <c r="F6" s="40">
        <f>E6/E42*100</f>
        <v>32.105435008459736</v>
      </c>
      <c r="G6" s="106">
        <v>3139</v>
      </c>
      <c r="H6" s="39">
        <v>37650</v>
      </c>
      <c r="I6" s="39">
        <f>SUM(G6:H6)</f>
        <v>40789</v>
      </c>
      <c r="J6" s="91">
        <f>I6/I42*100</f>
        <v>21.387634823006294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9"/>
      <c r="B7" s="9" t="s">
        <v>9</v>
      </c>
      <c r="C7" s="112">
        <v>1846</v>
      </c>
      <c r="D7" s="11">
        <v>2903</v>
      </c>
      <c r="E7" s="11">
        <f>SUM(C7:D7)</f>
        <v>4749</v>
      </c>
      <c r="F7" s="12">
        <f>E7/E43*100</f>
        <v>25.371300352601772</v>
      </c>
      <c r="G7" s="110">
        <v>4183</v>
      </c>
      <c r="H7" s="11">
        <v>11299</v>
      </c>
      <c r="I7" s="11">
        <f>SUM(G7:H7)</f>
        <v>15482</v>
      </c>
      <c r="J7" s="92">
        <f>I7/I43*100</f>
        <v>12.977259201515496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9"/>
      <c r="B8" s="9" t="s">
        <v>11</v>
      </c>
      <c r="C8" s="112">
        <v>2143</v>
      </c>
      <c r="D8" s="11">
        <v>11241</v>
      </c>
      <c r="E8" s="11">
        <f>SUM(C8:D8)</f>
        <v>13384</v>
      </c>
      <c r="F8" s="12">
        <f>E8/E44*100</f>
        <v>35.830165444129143</v>
      </c>
      <c r="G8" s="110">
        <v>4929</v>
      </c>
      <c r="H8" s="11">
        <v>44448</v>
      </c>
      <c r="I8" s="11">
        <f>SUM(G8:H8)</f>
        <v>49377</v>
      </c>
      <c r="J8" s="92">
        <f>I8/I44*100</f>
        <v>21.079841870234546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9"/>
      <c r="B9" s="9" t="s">
        <v>101</v>
      </c>
      <c r="C9" s="13">
        <f>C6/C7*100</f>
        <v>79.360780065005414</v>
      </c>
      <c r="D9" s="14">
        <f>D6/D7*100</f>
        <v>322.11505339304171</v>
      </c>
      <c r="E9" s="14">
        <f>E6/E7*100</f>
        <v>227.75321120235841</v>
      </c>
      <c r="F9" s="12"/>
      <c r="G9" s="15">
        <f>G6/G7*100</f>
        <v>75.041836002868763</v>
      </c>
      <c r="H9" s="14">
        <f>H6/H7*100</f>
        <v>333.21532879015842</v>
      </c>
      <c r="I9" s="14">
        <f>I6/I7*100</f>
        <v>263.46079317917582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9"/>
      <c r="B10" s="9" t="s">
        <v>104</v>
      </c>
      <c r="C10" s="13">
        <f>C6/C8*100</f>
        <v>68.362109192720482</v>
      </c>
      <c r="D10" s="14">
        <f>D6/D8*100</f>
        <v>83.18654923939151</v>
      </c>
      <c r="E10" s="14">
        <f>E6/E8*100</f>
        <v>80.812910938433944</v>
      </c>
      <c r="F10" s="12"/>
      <c r="G10" s="15">
        <f>G6/G8*100</f>
        <v>63.68431730574153</v>
      </c>
      <c r="H10" s="14">
        <f>H6/H8*100</f>
        <v>84.70572354211663</v>
      </c>
      <c r="I10" s="14">
        <f>I6/I8*100</f>
        <v>82.607286793446349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50"/>
      <c r="B11" s="23" t="s">
        <v>7</v>
      </c>
      <c r="C11" s="60">
        <f>C6/E6*100</f>
        <v>13.544748520710058</v>
      </c>
      <c r="D11" s="25">
        <f>D6/E6*100</f>
        <v>86.455251479289942</v>
      </c>
      <c r="E11" s="25">
        <f>SUM(C11:D11)</f>
        <v>100</v>
      </c>
      <c r="F11" s="26"/>
      <c r="G11" s="24">
        <f>G6/I6*100</f>
        <v>7.6957022726715536</v>
      </c>
      <c r="H11" s="25">
        <f>H6/I6*100</f>
        <v>92.304297727328446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1" t="s">
        <v>12</v>
      </c>
      <c r="B12" s="38" t="s">
        <v>100</v>
      </c>
      <c r="C12" s="113">
        <v>1819</v>
      </c>
      <c r="D12" s="39">
        <v>13886</v>
      </c>
      <c r="E12" s="42">
        <f>SUM(C12:D12)</f>
        <v>15705</v>
      </c>
      <c r="F12" s="43">
        <f>E12/E42*100</f>
        <v>46.617590311377597</v>
      </c>
      <c r="G12" s="109">
        <v>8027</v>
      </c>
      <c r="H12" s="42">
        <v>78752</v>
      </c>
      <c r="I12" s="42">
        <f>SUM(G12:H12)</f>
        <v>86779</v>
      </c>
      <c r="J12" s="94">
        <f>I12/I42*100</f>
        <v>45.502404136057848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1"/>
      <c r="B13" s="9" t="s">
        <v>9</v>
      </c>
      <c r="C13" s="112">
        <v>1658</v>
      </c>
      <c r="D13" s="11">
        <v>5849</v>
      </c>
      <c r="E13" s="11">
        <f>SUM(C13:D13)</f>
        <v>7507</v>
      </c>
      <c r="F13" s="12">
        <f>E13/E43*100</f>
        <v>40.105780532108135</v>
      </c>
      <c r="G13" s="110">
        <v>7820</v>
      </c>
      <c r="H13" s="11">
        <v>36067</v>
      </c>
      <c r="I13" s="11">
        <f>SUM(G13:H13)</f>
        <v>43887</v>
      </c>
      <c r="J13" s="92">
        <f>I13/I43*100</f>
        <v>36.786783011039304</v>
      </c>
      <c r="K13" s="80"/>
      <c r="L13" s="118" t="s">
        <v>9</v>
      </c>
      <c r="M13" s="129">
        <f>E6</f>
        <v>10816</v>
      </c>
      <c r="N13" s="129">
        <f>E12</f>
        <v>15705</v>
      </c>
      <c r="O13" s="129">
        <f>E18</f>
        <v>2400</v>
      </c>
      <c r="P13" s="1">
        <f>E24</f>
        <v>133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1"/>
      <c r="B14" s="9" t="s">
        <v>11</v>
      </c>
      <c r="C14" s="112">
        <v>1875</v>
      </c>
      <c r="D14" s="11">
        <v>12163</v>
      </c>
      <c r="E14" s="11">
        <f>SUM(C14:D14)</f>
        <v>14038</v>
      </c>
      <c r="F14" s="12">
        <f>E14/E44*100</f>
        <v>37.580981956416984</v>
      </c>
      <c r="G14" s="110">
        <v>12600</v>
      </c>
      <c r="H14" s="11">
        <v>67555</v>
      </c>
      <c r="I14" s="11">
        <f>SUM(G14:H14)</f>
        <v>80155</v>
      </c>
      <c r="J14" s="92">
        <f>I14/I44*100</f>
        <v>34.219469086996988</v>
      </c>
      <c r="K14" s="80"/>
      <c r="L14" s="118" t="s">
        <v>10</v>
      </c>
      <c r="M14" s="129">
        <f>E7</f>
        <v>4749</v>
      </c>
      <c r="N14" s="129">
        <f>E13</f>
        <v>7507</v>
      </c>
      <c r="O14" s="130">
        <f>E19</f>
        <v>1319</v>
      </c>
      <c r="P14" s="1">
        <f>E25</f>
        <v>85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1"/>
      <c r="B15" s="9" t="s">
        <v>101</v>
      </c>
      <c r="C15" s="17">
        <f>C12/C13*100</f>
        <v>109.71049457177322</v>
      </c>
      <c r="D15" s="18">
        <f>D12/D13*11</f>
        <v>26.114891434433236</v>
      </c>
      <c r="E15" s="18">
        <f>E12/E13*100</f>
        <v>209.20474224057548</v>
      </c>
      <c r="F15" s="12"/>
      <c r="G15" s="22">
        <f>G12/G13*100</f>
        <v>102.64705882352941</v>
      </c>
      <c r="H15" s="18">
        <f>H12/H13*100</f>
        <v>218.34918346410848</v>
      </c>
      <c r="I15" s="18">
        <f>I12/I13*100</f>
        <v>197.73281381730351</v>
      </c>
      <c r="J15" s="92"/>
      <c r="K15" s="80"/>
      <c r="L15" s="118" t="s">
        <v>11</v>
      </c>
      <c r="M15" s="129">
        <f>E8</f>
        <v>13384</v>
      </c>
      <c r="N15" s="129">
        <f>E14</f>
        <v>14038</v>
      </c>
      <c r="O15" s="130">
        <f>E20</f>
        <v>3502</v>
      </c>
      <c r="P15" s="1">
        <f>E26</f>
        <v>84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1"/>
      <c r="B16" s="9" t="s">
        <v>104</v>
      </c>
      <c r="C16" s="17">
        <f>C12/C14*100</f>
        <v>97.013333333333335</v>
      </c>
      <c r="D16" s="18">
        <f>D12/D14*100</f>
        <v>114.1659130148812</v>
      </c>
      <c r="E16" s="18">
        <f>E12/E14*100</f>
        <v>111.87491095597663</v>
      </c>
      <c r="F16" s="12"/>
      <c r="G16" s="22">
        <f>G12/G14*100</f>
        <v>63.706349206349209</v>
      </c>
      <c r="H16" s="18">
        <f>H12/H14*100</f>
        <v>116.57464288357635</v>
      </c>
      <c r="I16" s="18">
        <f>I12/I14*100</f>
        <v>108.26398852223815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1"/>
      <c r="B17" s="16" t="s">
        <v>7</v>
      </c>
      <c r="C17" s="61">
        <f>C12/E12*100</f>
        <v>11.582298631009232</v>
      </c>
      <c r="D17" s="20">
        <f>D12/E12*100</f>
        <v>88.417701368990762</v>
      </c>
      <c r="E17" s="20">
        <f>SUM(C17:D17)</f>
        <v>100</v>
      </c>
      <c r="F17" s="21"/>
      <c r="G17" s="19">
        <f>G12/I12*100</f>
        <v>9.2499337397296593</v>
      </c>
      <c r="H17" s="20">
        <f>H12/I12*100</f>
        <v>90.750066260270344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2" t="s">
        <v>13</v>
      </c>
      <c r="B18" s="38" t="s">
        <v>100</v>
      </c>
      <c r="C18" s="113">
        <v>253</v>
      </c>
      <c r="D18" s="39">
        <v>2147</v>
      </c>
      <c r="E18" s="39">
        <f>SUM(C18:D18)</f>
        <v>2400</v>
      </c>
      <c r="F18" s="40">
        <f>E18/E42*100</f>
        <v>7.1239870580901785</v>
      </c>
      <c r="G18" s="106">
        <v>1972</v>
      </c>
      <c r="H18" s="39">
        <v>12564</v>
      </c>
      <c r="I18" s="39">
        <f>SUM(G18:H18)</f>
        <v>14536</v>
      </c>
      <c r="J18" s="91">
        <f>I18/I42*100</f>
        <v>7.6219240429336228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3"/>
      <c r="B19" s="9" t="s">
        <v>9</v>
      </c>
      <c r="C19" s="112">
        <v>206</v>
      </c>
      <c r="D19" s="11">
        <v>1113</v>
      </c>
      <c r="E19" s="11">
        <f>SUM(C19:D19)</f>
        <v>1319</v>
      </c>
      <c r="F19" s="12">
        <f>E19/E43*100</f>
        <v>7.0466930227588414</v>
      </c>
      <c r="G19" s="110">
        <v>994</v>
      </c>
      <c r="H19" s="11">
        <v>7855</v>
      </c>
      <c r="I19" s="11">
        <f>SUM(G19:H19)</f>
        <v>8849</v>
      </c>
      <c r="J19" s="92">
        <f>I19/I43*100</f>
        <v>7.4173728635971203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3"/>
      <c r="B20" s="9" t="s">
        <v>11</v>
      </c>
      <c r="C20" s="112">
        <v>598</v>
      </c>
      <c r="D20" s="11">
        <v>2904</v>
      </c>
      <c r="E20" s="11">
        <f>SUM(C20:D20)</f>
        <v>3502</v>
      </c>
      <c r="F20" s="12">
        <f>E20/E44*100</f>
        <v>9.375167318091771</v>
      </c>
      <c r="G20" s="110">
        <v>2236</v>
      </c>
      <c r="H20" s="11">
        <v>14456</v>
      </c>
      <c r="I20" s="11">
        <f>SUM(G20:H20)</f>
        <v>16692</v>
      </c>
      <c r="J20" s="92">
        <f>I20/I44*100</f>
        <v>7.1260854344726301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3"/>
      <c r="B21" s="9" t="s">
        <v>101</v>
      </c>
      <c r="C21" s="17">
        <f>C18/C19*100</f>
        <v>122.81553398058252</v>
      </c>
      <c r="D21" s="18">
        <f>D18/D19*100</f>
        <v>192.90206648697216</v>
      </c>
      <c r="E21" s="18">
        <f>E18/E19*100</f>
        <v>181.95602729340411</v>
      </c>
      <c r="F21" s="12"/>
      <c r="G21" s="22">
        <f>G18/G19*100</f>
        <v>198.39034205231388</v>
      </c>
      <c r="H21" s="18">
        <f>H18/H19*100</f>
        <v>159.94907702100573</v>
      </c>
      <c r="I21" s="18">
        <f>I18/I19*100</f>
        <v>164.26714883037633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3"/>
      <c r="B22" s="9" t="s">
        <v>104</v>
      </c>
      <c r="C22" s="17">
        <f>C18/C20*100</f>
        <v>42.307692307692307</v>
      </c>
      <c r="D22" s="18">
        <f>D18/D20*100</f>
        <v>73.932506887052341</v>
      </c>
      <c r="E22" s="18">
        <f>E18/E20*100</f>
        <v>68.532267275842372</v>
      </c>
      <c r="F22" s="12"/>
      <c r="G22" s="22">
        <f>G18/G20*100</f>
        <v>88.193202146690524</v>
      </c>
      <c r="H22" s="18">
        <f>H18/H20*100</f>
        <v>86.912008854454896</v>
      </c>
      <c r="I22" s="18">
        <f>I18/I20*100</f>
        <v>87.083632878025398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4"/>
      <c r="B23" s="23" t="s">
        <v>7</v>
      </c>
      <c r="C23" s="60">
        <f>C18/E18*100</f>
        <v>10.541666666666668</v>
      </c>
      <c r="D23" s="25">
        <f>D18/E18*100</f>
        <v>89.458333333333329</v>
      </c>
      <c r="E23" s="25">
        <f>SUM(C23:D23)</f>
        <v>100</v>
      </c>
      <c r="F23" s="26"/>
      <c r="G23" s="24">
        <f>G18/I18*100</f>
        <v>13.566318106769401</v>
      </c>
      <c r="H23" s="25">
        <f>H18/I18*100</f>
        <v>86.433681893230599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5" t="s">
        <v>14</v>
      </c>
      <c r="B24" s="38" t="s">
        <v>100</v>
      </c>
      <c r="C24" s="111">
        <v>1</v>
      </c>
      <c r="D24" s="42">
        <v>132</v>
      </c>
      <c r="E24" s="41">
        <f>SUM(C24:D24)</f>
        <v>133</v>
      </c>
      <c r="F24" s="43">
        <f>E24/E42*100</f>
        <v>0.39478761613583074</v>
      </c>
      <c r="G24" s="109">
        <v>2</v>
      </c>
      <c r="H24" s="42">
        <v>630</v>
      </c>
      <c r="I24" s="42">
        <f>SUM(G24:H24)</f>
        <v>632</v>
      </c>
      <c r="J24" s="94">
        <f>I24/I42*100</f>
        <v>0.33138800186667927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5"/>
      <c r="B25" s="9" t="s">
        <v>9</v>
      </c>
      <c r="C25" s="112">
        <v>0</v>
      </c>
      <c r="D25" s="11">
        <v>85</v>
      </c>
      <c r="E25" s="10">
        <f>SUM(C25:D25)</f>
        <v>85</v>
      </c>
      <c r="F25" s="12">
        <f>E25/E43*100</f>
        <v>0.4541083449086441</v>
      </c>
      <c r="G25" s="110">
        <v>0</v>
      </c>
      <c r="H25" s="11">
        <v>360</v>
      </c>
      <c r="I25" s="11">
        <f>SUM(G25:H25)</f>
        <v>360</v>
      </c>
      <c r="J25" s="92">
        <f>I25/I43*100</f>
        <v>0.30175773882867701</v>
      </c>
      <c r="K25" s="80"/>
      <c r="L25" s="118" t="s">
        <v>14</v>
      </c>
      <c r="M25" s="118">
        <f>I24</f>
        <v>632</v>
      </c>
      <c r="N25" s="118">
        <f>I25</f>
        <v>360</v>
      </c>
      <c r="O25" s="118">
        <f>I26</f>
        <v>439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5"/>
      <c r="B26" s="9" t="s">
        <v>11</v>
      </c>
      <c r="C26" s="112">
        <v>2</v>
      </c>
      <c r="D26" s="11">
        <v>82</v>
      </c>
      <c r="E26" s="10">
        <f>SUM(C26:D26)</f>
        <v>84</v>
      </c>
      <c r="F26" s="12">
        <f>E26/E44*100</f>
        <v>0.22487551533972266</v>
      </c>
      <c r="G26" s="110">
        <v>4</v>
      </c>
      <c r="H26" s="11">
        <v>435</v>
      </c>
      <c r="I26" s="10">
        <f>SUM(G26:H26)</f>
        <v>439</v>
      </c>
      <c r="J26" s="92">
        <f>I26/I44*100</f>
        <v>0.18741621769311553</v>
      </c>
      <c r="K26" s="80"/>
      <c r="L26" s="118" t="s">
        <v>13</v>
      </c>
      <c r="M26" s="130">
        <f>I18</f>
        <v>14536</v>
      </c>
      <c r="N26" s="130">
        <f>I19</f>
        <v>8849</v>
      </c>
      <c r="O26" s="130">
        <f>I20</f>
        <v>16692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5"/>
      <c r="B27" s="9" t="s">
        <v>101</v>
      </c>
      <c r="C27" s="17" t="e">
        <f>C24/C25*100</f>
        <v>#DIV/0!</v>
      </c>
      <c r="D27" s="18">
        <f>D24/D25*100</f>
        <v>155.29411764705884</v>
      </c>
      <c r="E27" s="18">
        <f>E24/E25*100</f>
        <v>156.47058823529412</v>
      </c>
      <c r="F27" s="12"/>
      <c r="G27" s="22" t="e">
        <f>G24/G25*100</f>
        <v>#DIV/0!</v>
      </c>
      <c r="H27" s="18">
        <f>H24/H25*100</f>
        <v>175</v>
      </c>
      <c r="I27" s="11">
        <f>I24/I25*100</f>
        <v>175.55555555555554</v>
      </c>
      <c r="J27" s="92"/>
      <c r="K27" s="80"/>
      <c r="L27" s="118" t="s">
        <v>12</v>
      </c>
      <c r="M27" s="130">
        <f>I12</f>
        <v>86779</v>
      </c>
      <c r="N27" s="130">
        <f>I13</f>
        <v>43887</v>
      </c>
      <c r="O27" s="130">
        <f>I14</f>
        <v>80155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5"/>
      <c r="B28" s="9" t="s">
        <v>104</v>
      </c>
      <c r="C28" s="17">
        <f>C24/C26*100</f>
        <v>50</v>
      </c>
      <c r="D28" s="18">
        <f>D24/D26*100</f>
        <v>160.97560975609758</v>
      </c>
      <c r="E28" s="18">
        <f>E24/E26*100</f>
        <v>158.33333333333331</v>
      </c>
      <c r="F28" s="12"/>
      <c r="G28" s="22">
        <f>G24/G26*100</f>
        <v>50</v>
      </c>
      <c r="H28" s="18">
        <f>H24/H26*100</f>
        <v>144.82758620689654</v>
      </c>
      <c r="I28" s="18">
        <f>I24/I26*100</f>
        <v>143.96355353075171</v>
      </c>
      <c r="J28" s="92"/>
      <c r="K28" s="80"/>
      <c r="L28" s="118" t="s">
        <v>8</v>
      </c>
      <c r="M28" s="130">
        <f>I6</f>
        <v>40789</v>
      </c>
      <c r="N28" s="130">
        <f>I7</f>
        <v>15482</v>
      </c>
      <c r="O28" s="130">
        <f>I8</f>
        <v>49377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5"/>
      <c r="B29" s="16" t="s">
        <v>7</v>
      </c>
      <c r="C29" s="61">
        <f>C24/E24*100</f>
        <v>0.75187969924812026</v>
      </c>
      <c r="D29" s="20">
        <f>D24/E24*100</f>
        <v>99.248120300751879</v>
      </c>
      <c r="E29" s="20">
        <f>SUM(C29:D29)</f>
        <v>100</v>
      </c>
      <c r="F29" s="21"/>
      <c r="G29" s="19">
        <f>G24/I24*100</f>
        <v>0.31645569620253167</v>
      </c>
      <c r="H29" s="20">
        <f>H24/I24*100</f>
        <v>99.683544303797461</v>
      </c>
      <c r="I29" s="20">
        <f>SUM(G29:H29)</f>
        <v>100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63" t="s">
        <v>15</v>
      </c>
      <c r="B30" s="44" t="s">
        <v>100</v>
      </c>
      <c r="C30" s="113">
        <f t="shared" ref="C30:J32" si="0">C6+C12+C18+C24</f>
        <v>3538</v>
      </c>
      <c r="D30" s="39">
        <f t="shared" si="0"/>
        <v>25516</v>
      </c>
      <c r="E30" s="39">
        <f t="shared" si="0"/>
        <v>29054</v>
      </c>
      <c r="F30" s="40">
        <f t="shared" si="0"/>
        <v>86.241799994063342</v>
      </c>
      <c r="G30" s="106">
        <f t="shared" si="0"/>
        <v>13140</v>
      </c>
      <c r="H30" s="39">
        <f t="shared" si="0"/>
        <v>129596</v>
      </c>
      <c r="I30" s="39">
        <f t="shared" si="0"/>
        <v>142736</v>
      </c>
      <c r="J30" s="91">
        <f t="shared" si="0"/>
        <v>74.843351003864456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64"/>
      <c r="B31" s="233" t="s">
        <v>9</v>
      </c>
      <c r="C31" s="114">
        <f t="shared" si="0"/>
        <v>3710</v>
      </c>
      <c r="D31" s="62">
        <f t="shared" si="0"/>
        <v>9950</v>
      </c>
      <c r="E31" s="62">
        <f t="shared" si="0"/>
        <v>13660</v>
      </c>
      <c r="F31" s="63">
        <f t="shared" si="0"/>
        <v>72.977882252377398</v>
      </c>
      <c r="G31" s="108">
        <f t="shared" si="0"/>
        <v>12997</v>
      </c>
      <c r="H31" s="62">
        <f t="shared" si="0"/>
        <v>55581</v>
      </c>
      <c r="I31" s="62">
        <f t="shared" si="0"/>
        <v>68578</v>
      </c>
      <c r="J31" s="96">
        <f t="shared" si="0"/>
        <v>57.483172814980598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64"/>
      <c r="B32" s="233" t="s">
        <v>11</v>
      </c>
      <c r="C32" s="114">
        <f t="shared" si="0"/>
        <v>4618</v>
      </c>
      <c r="D32" s="62">
        <f t="shared" si="0"/>
        <v>26390</v>
      </c>
      <c r="E32" s="62">
        <f t="shared" si="0"/>
        <v>31008</v>
      </c>
      <c r="F32" s="63">
        <f t="shared" si="0"/>
        <v>83.011190233977615</v>
      </c>
      <c r="G32" s="108">
        <f t="shared" si="0"/>
        <v>19769</v>
      </c>
      <c r="H32" s="62">
        <f t="shared" si="0"/>
        <v>126894</v>
      </c>
      <c r="I32" s="62">
        <f t="shared" si="0"/>
        <v>146663</v>
      </c>
      <c r="J32" s="96">
        <f t="shared" si="0"/>
        <v>62.612812609397274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64"/>
      <c r="B33" s="233" t="s">
        <v>101</v>
      </c>
      <c r="C33" s="64">
        <f>C30/C31*100</f>
        <v>95.363881401617249</v>
      </c>
      <c r="D33" s="65">
        <f>D30/D31*100</f>
        <v>256.4422110552764</v>
      </c>
      <c r="E33" s="65">
        <f>E30/E31*100</f>
        <v>212.6939970717423</v>
      </c>
      <c r="F33" s="63"/>
      <c r="G33" s="66">
        <f>G30/G31*100</f>
        <v>101.10025390474723</v>
      </c>
      <c r="H33" s="65">
        <f>H30/H31*100</f>
        <v>233.16600996743492</v>
      </c>
      <c r="I33" s="65">
        <f>I30/I31*100</f>
        <v>208.13672023097786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64"/>
      <c r="B34" s="233" t="s">
        <v>104</v>
      </c>
      <c r="C34" s="64">
        <f>C30/C32*100</f>
        <v>76.613252490255519</v>
      </c>
      <c r="D34" s="65">
        <f>D30/D32*100</f>
        <v>96.688139446760133</v>
      </c>
      <c r="E34" s="65">
        <f>E30/E32*100</f>
        <v>93.698400412796701</v>
      </c>
      <c r="F34" s="63"/>
      <c r="G34" s="66">
        <f>G30/G32*100</f>
        <v>66.467701957610402</v>
      </c>
      <c r="H34" s="65">
        <f>H30/H32*100</f>
        <v>102.12933629643639</v>
      </c>
      <c r="I34" s="65">
        <f>I30/I32*100</f>
        <v>97.322433060826512</v>
      </c>
      <c r="J34" s="63"/>
      <c r="K34" s="256" t="s">
        <v>83</v>
      </c>
      <c r="L34" s="257"/>
      <c r="M34" s="257"/>
      <c r="N34" s="257"/>
      <c r="O34" s="257"/>
      <c r="P34" s="257"/>
      <c r="Q34" s="258"/>
    </row>
    <row r="35" spans="1:17" ht="15" customHeight="1" thickBot="1" x14ac:dyDescent="0.3">
      <c r="A35" s="265"/>
      <c r="B35" s="234" t="s">
        <v>7</v>
      </c>
      <c r="C35" s="71">
        <f>C30/E30*100</f>
        <v>12.177324981069733</v>
      </c>
      <c r="D35" s="72">
        <f>D30/E30*100</f>
        <v>87.822675018930269</v>
      </c>
      <c r="E35" s="72">
        <f>SUM(C35:D35)</f>
        <v>100</v>
      </c>
      <c r="F35" s="73"/>
      <c r="G35" s="74">
        <f>G30/I30*100</f>
        <v>9.2058065239322939</v>
      </c>
      <c r="H35" s="72">
        <f>H30/I30*100</f>
        <v>90.794193476067704</v>
      </c>
      <c r="I35" s="72">
        <f>SUM(G35:H35)</f>
        <v>100</v>
      </c>
      <c r="J35" s="73"/>
      <c r="K35" s="259"/>
      <c r="L35" s="260"/>
      <c r="M35" s="260"/>
      <c r="N35" s="260"/>
      <c r="O35" s="260"/>
      <c r="P35" s="260"/>
      <c r="Q35" s="261"/>
    </row>
    <row r="36" spans="1:17" ht="15" customHeight="1" x14ac:dyDescent="0.25">
      <c r="A36" s="266" t="s">
        <v>16</v>
      </c>
      <c r="B36" s="38" t="s">
        <v>100</v>
      </c>
      <c r="C36" s="113">
        <v>1484</v>
      </c>
      <c r="D36" s="39">
        <v>3151</v>
      </c>
      <c r="E36" s="39">
        <f>SUM(C36:D36)</f>
        <v>4635</v>
      </c>
      <c r="F36" s="40">
        <f>E36/E42*100</f>
        <v>13.758200005936654</v>
      </c>
      <c r="G36" s="106">
        <v>17706</v>
      </c>
      <c r="H36" s="39">
        <v>30271</v>
      </c>
      <c r="I36" s="39">
        <f>G36+H36</f>
        <v>47977</v>
      </c>
      <c r="J36" s="40">
        <f>I36/I42*100</f>
        <v>25.156648996135555</v>
      </c>
      <c r="K36" s="80"/>
      <c r="Q36" s="81"/>
    </row>
    <row r="37" spans="1:17" ht="15" customHeight="1" x14ac:dyDescent="0.25">
      <c r="A37" s="267"/>
      <c r="B37" s="9" t="s">
        <v>9</v>
      </c>
      <c r="C37" s="115">
        <v>1584</v>
      </c>
      <c r="D37" s="32">
        <v>3474</v>
      </c>
      <c r="E37" s="201">
        <f>SUM(C37:D37)</f>
        <v>5058</v>
      </c>
      <c r="F37" s="33">
        <f>E37/E43*100</f>
        <v>27.022117747622609</v>
      </c>
      <c r="G37" s="107">
        <v>19259</v>
      </c>
      <c r="H37" s="32">
        <v>31464</v>
      </c>
      <c r="I37" s="32">
        <f>G37+H37</f>
        <v>50723</v>
      </c>
      <c r="J37" s="33">
        <f>I37/I43*100</f>
        <v>42.516827185019409</v>
      </c>
      <c r="K37" s="80"/>
      <c r="L37" s="118" t="s">
        <v>8</v>
      </c>
      <c r="M37" s="119">
        <f>J6</f>
        <v>21.387634823006294</v>
      </c>
      <c r="Q37" s="81"/>
    </row>
    <row r="38" spans="1:17" ht="15" customHeight="1" x14ac:dyDescent="0.25">
      <c r="A38" s="267"/>
      <c r="B38" s="9" t="s">
        <v>11</v>
      </c>
      <c r="C38" s="115">
        <v>2639</v>
      </c>
      <c r="D38" s="32">
        <v>3707</v>
      </c>
      <c r="E38" s="32">
        <f>SUM(C38:D38)</f>
        <v>6346</v>
      </c>
      <c r="F38" s="33">
        <f>E38/E44*100</f>
        <v>16.988809766022381</v>
      </c>
      <c r="G38" s="107">
        <v>35550</v>
      </c>
      <c r="H38" s="32">
        <v>52025</v>
      </c>
      <c r="I38" s="32">
        <f>G38+H38</f>
        <v>87575</v>
      </c>
      <c r="J38" s="33">
        <f>I38/I44*100</f>
        <v>37.387187390602719</v>
      </c>
      <c r="K38" s="80"/>
      <c r="L38" s="118" t="s">
        <v>12</v>
      </c>
      <c r="M38" s="119">
        <f>J12</f>
        <v>45.502404136057848</v>
      </c>
      <c r="Q38" s="81"/>
    </row>
    <row r="39" spans="1:17" ht="15" customHeight="1" x14ac:dyDescent="0.25">
      <c r="A39" s="267"/>
      <c r="B39" s="9" t="s">
        <v>101</v>
      </c>
      <c r="C39" s="34">
        <f>C36/C37*100</f>
        <v>93.686868686868678</v>
      </c>
      <c r="D39" s="35">
        <f>D36/D37*100</f>
        <v>90.702360391479559</v>
      </c>
      <c r="E39" s="35">
        <f>E36/E37*100</f>
        <v>91.637010676156578</v>
      </c>
      <c r="F39" s="33"/>
      <c r="G39" s="36">
        <f>G36/G37*100</f>
        <v>91.936237603198506</v>
      </c>
      <c r="H39" s="35">
        <f>H36/H37*100</f>
        <v>96.208365115687769</v>
      </c>
      <c r="I39" s="35">
        <f>I36/I37*100</f>
        <v>94.586282357116104</v>
      </c>
      <c r="J39" s="33"/>
      <c r="K39" s="80"/>
      <c r="L39" s="118" t="s">
        <v>13</v>
      </c>
      <c r="M39" s="119">
        <f>J18</f>
        <v>7.6219240429336228</v>
      </c>
      <c r="Q39" s="81"/>
    </row>
    <row r="40" spans="1:17" ht="15" customHeight="1" x14ac:dyDescent="0.25">
      <c r="A40" s="267"/>
      <c r="B40" s="9" t="s">
        <v>104</v>
      </c>
      <c r="C40" s="34">
        <f>C36/C38*100</f>
        <v>56.233421750663126</v>
      </c>
      <c r="D40" s="35">
        <f>D36/D38*100</f>
        <v>85.00134879956839</v>
      </c>
      <c r="E40" s="35">
        <f>E36/E38*100</f>
        <v>73.038134257800195</v>
      </c>
      <c r="F40" s="33"/>
      <c r="G40" s="36">
        <f>G36/G38*100</f>
        <v>49.805907172995781</v>
      </c>
      <c r="H40" s="35">
        <f>H36/H38*100</f>
        <v>58.185487746275832</v>
      </c>
      <c r="I40" s="35">
        <f>I36/I38*100</f>
        <v>54.783899514701687</v>
      </c>
      <c r="J40" s="33"/>
      <c r="K40" s="80"/>
      <c r="L40" s="118" t="s">
        <v>14</v>
      </c>
      <c r="M40" s="119">
        <f>J24</f>
        <v>0.33138800186667927</v>
      </c>
      <c r="Q40" s="81"/>
    </row>
    <row r="41" spans="1:17" ht="15" customHeight="1" thickBot="1" x14ac:dyDescent="0.3">
      <c r="A41" s="268"/>
      <c r="B41" s="235" t="s">
        <v>7</v>
      </c>
      <c r="C41" s="68">
        <f>C36/E36*100</f>
        <v>32.017259978425031</v>
      </c>
      <c r="D41" s="69">
        <f>D36/E36*100</f>
        <v>67.982740021574969</v>
      </c>
      <c r="E41" s="69">
        <f>SUM(C41:D41)</f>
        <v>100</v>
      </c>
      <c r="F41" s="37"/>
      <c r="G41" s="70">
        <f>G36/I36*100</f>
        <v>36.905183733872484</v>
      </c>
      <c r="H41" s="69">
        <f>H36/I36*100</f>
        <v>63.094816266127516</v>
      </c>
      <c r="I41" s="69">
        <f>SUM(G41:H41)</f>
        <v>100</v>
      </c>
      <c r="J41" s="37"/>
      <c r="K41" s="80"/>
      <c r="L41" s="118" t="s">
        <v>84</v>
      </c>
      <c r="M41" s="119">
        <f>J36</f>
        <v>25.156648996135555</v>
      </c>
      <c r="Q41" s="81"/>
    </row>
    <row r="42" spans="1:17" ht="15" customHeight="1" x14ac:dyDescent="0.25">
      <c r="A42" s="246" t="s">
        <v>81</v>
      </c>
      <c r="B42" s="67" t="s">
        <v>100</v>
      </c>
      <c r="C42" s="116">
        <f t="shared" ref="C42:D44" si="1">C30+C36</f>
        <v>5022</v>
      </c>
      <c r="D42" s="244">
        <f t="shared" si="1"/>
        <v>28667</v>
      </c>
      <c r="E42" s="75">
        <f>SUM(C42:D42)</f>
        <v>33689</v>
      </c>
      <c r="F42" s="76">
        <f>F6+F12+F18+F24+F36</f>
        <v>100</v>
      </c>
      <c r="G42" s="104">
        <f>G30+G36</f>
        <v>30846</v>
      </c>
      <c r="H42" s="75">
        <f t="shared" ref="G42:H44" si="2">H30+H36</f>
        <v>159867</v>
      </c>
      <c r="I42" s="75">
        <f>SUM(G42:H42)</f>
        <v>190713</v>
      </c>
      <c r="J42" s="76">
        <f>J6+J12+J18+J24+J36</f>
        <v>100.00000000000001</v>
      </c>
      <c r="K42" s="80"/>
      <c r="Q42" s="81"/>
    </row>
    <row r="43" spans="1:17" ht="15" customHeight="1" x14ac:dyDescent="0.25">
      <c r="A43" s="246"/>
      <c r="B43" s="45" t="s">
        <v>9</v>
      </c>
      <c r="C43" s="117">
        <f t="shared" si="1"/>
        <v>5294</v>
      </c>
      <c r="D43" s="46">
        <f t="shared" si="1"/>
        <v>13424</v>
      </c>
      <c r="E43" s="46">
        <f>SUM(C43:D43)</f>
        <v>18718</v>
      </c>
      <c r="F43" s="47">
        <f>F31+F37</f>
        <v>100</v>
      </c>
      <c r="G43" s="105">
        <f t="shared" si="2"/>
        <v>32256</v>
      </c>
      <c r="H43" s="46">
        <f t="shared" si="2"/>
        <v>87045</v>
      </c>
      <c r="I43" s="46">
        <f>SUM(G43:H43)</f>
        <v>119301</v>
      </c>
      <c r="J43" s="47">
        <f>J7+J13+J19+J25+J37</f>
        <v>100</v>
      </c>
      <c r="K43" s="80"/>
      <c r="Q43" s="81"/>
    </row>
    <row r="44" spans="1:17" ht="15" customHeight="1" x14ac:dyDescent="0.25">
      <c r="A44" s="246"/>
      <c r="B44" s="45" t="s">
        <v>11</v>
      </c>
      <c r="C44" s="117">
        <f t="shared" si="1"/>
        <v>7257</v>
      </c>
      <c r="D44" s="46">
        <f t="shared" si="1"/>
        <v>30097</v>
      </c>
      <c r="E44" s="46">
        <f>SUM(C44:D44)</f>
        <v>37354</v>
      </c>
      <c r="F44" s="47">
        <f>F32+F38</f>
        <v>100</v>
      </c>
      <c r="G44" s="105">
        <f t="shared" si="2"/>
        <v>55319</v>
      </c>
      <c r="H44" s="46">
        <f t="shared" si="2"/>
        <v>178919</v>
      </c>
      <c r="I44" s="245">
        <f>SUM(G44:H44)</f>
        <v>234238</v>
      </c>
      <c r="J44" s="47">
        <f>J32+J38</f>
        <v>100</v>
      </c>
      <c r="K44" s="80"/>
      <c r="Q44" s="81"/>
    </row>
    <row r="45" spans="1:17" ht="15" customHeight="1" x14ac:dyDescent="0.25">
      <c r="A45" s="246"/>
      <c r="B45" s="45" t="s">
        <v>101</v>
      </c>
      <c r="C45" s="48">
        <f>C42/C43*100</f>
        <v>94.862108046845478</v>
      </c>
      <c r="D45" s="49">
        <f>D42/D43*100</f>
        <v>213.55035756853397</v>
      </c>
      <c r="E45" s="49">
        <f>E42/E43*100</f>
        <v>179.98183566620364</v>
      </c>
      <c r="F45" s="47"/>
      <c r="G45" s="50">
        <f>G42/G43*100</f>
        <v>95.628720238095227</v>
      </c>
      <c r="H45" s="49">
        <f>H42/H43*100</f>
        <v>183.66017577115286</v>
      </c>
      <c r="I45" s="49">
        <f>I42/I43*100</f>
        <v>159.85867679231524</v>
      </c>
      <c r="J45" s="47"/>
      <c r="K45" s="80"/>
      <c r="Q45" s="81"/>
    </row>
    <row r="46" spans="1:17" ht="15" customHeight="1" x14ac:dyDescent="0.25">
      <c r="A46" s="246"/>
      <c r="B46" s="45" t="s">
        <v>104</v>
      </c>
      <c r="C46" s="48">
        <f>C42/C44*100</f>
        <v>69.202149648615134</v>
      </c>
      <c r="D46" s="49">
        <f>D42/D44*100</f>
        <v>95.248695883310631</v>
      </c>
      <c r="E46" s="49">
        <f>E42/E44*100</f>
        <v>90.188467098570442</v>
      </c>
      <c r="F46" s="47"/>
      <c r="G46" s="50">
        <f>G42/G44*100</f>
        <v>55.760227046765124</v>
      </c>
      <c r="H46" s="49">
        <f>H42/H44*100</f>
        <v>89.35160603401539</v>
      </c>
      <c r="I46" s="49">
        <f>I42/I44*100</f>
        <v>81.418471810722423</v>
      </c>
      <c r="J46" s="47"/>
      <c r="K46" s="80"/>
      <c r="Q46" s="81"/>
    </row>
    <row r="47" spans="1:17" ht="15" customHeight="1" thickBot="1" x14ac:dyDescent="0.3">
      <c r="A47" s="247"/>
      <c r="B47" s="51" t="s">
        <v>7</v>
      </c>
      <c r="C47" s="52">
        <f>C42/E42*100</f>
        <v>14.906942919053698</v>
      </c>
      <c r="D47" s="53">
        <f>D42/E42*100</f>
        <v>85.093057080946295</v>
      </c>
      <c r="E47" s="53">
        <f>SUM(C47:D47)</f>
        <v>100</v>
      </c>
      <c r="F47" s="54"/>
      <c r="G47" s="55">
        <f>G42/I42*100</f>
        <v>16.174041622752515</v>
      </c>
      <c r="H47" s="53">
        <f>H42/I42*100</f>
        <v>83.825958377247488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M88" sqref="M88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1" t="s">
        <v>102</v>
      </c>
      <c r="B4" s="274" t="s">
        <v>100</v>
      </c>
      <c r="C4" s="274"/>
      <c r="D4" s="274"/>
      <c r="E4" s="275" t="s">
        <v>9</v>
      </c>
      <c r="F4" s="274"/>
      <c r="G4" s="276"/>
      <c r="H4" s="274" t="s">
        <v>11</v>
      </c>
      <c r="I4" s="274"/>
      <c r="J4" s="274"/>
      <c r="K4" s="277" t="s">
        <v>101</v>
      </c>
      <c r="L4" s="278"/>
      <c r="M4" s="274" t="s">
        <v>104</v>
      </c>
      <c r="N4" s="274"/>
      <c r="O4" s="279" t="s">
        <v>105</v>
      </c>
      <c r="P4" s="280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2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35.047920636699921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24</v>
      </c>
      <c r="B6" s="163">
        <v>7596</v>
      </c>
      <c r="C6" s="164">
        <v>50026</v>
      </c>
      <c r="D6" s="168">
        <f t="shared" ref="D6:D37" si="1">IF($C$83&lt;&gt;0,C6/$C$83*100,0)</f>
        <v>35.047920636699921</v>
      </c>
      <c r="E6" s="165">
        <v>2547</v>
      </c>
      <c r="F6" s="164">
        <v>16725</v>
      </c>
      <c r="G6" s="166">
        <f t="shared" ref="G6:G37" si="2">IF($F$83&lt;&gt;0,F6/$F$83*100,0)</f>
        <v>24.388287789086878</v>
      </c>
      <c r="H6" s="163">
        <v>7423</v>
      </c>
      <c r="I6" s="164">
        <v>44915</v>
      </c>
      <c r="J6" s="168">
        <f t="shared" ref="J6:J37" si="3">IF($I$83&lt;&gt;0,I6/$I$83*100,0)</f>
        <v>30.624629252094937</v>
      </c>
      <c r="K6" s="173">
        <f>IF(OR(B6&lt;&gt;0)*(E6&lt;&gt;0),B6/E6*100," ")</f>
        <v>298.23321554770314</v>
      </c>
      <c r="L6" s="174">
        <f>IF(OR(C6&lt;&gt;0)*(F6&lt;&gt;0),C6/F6*100," ")</f>
        <v>299.10911808669658</v>
      </c>
      <c r="M6" s="239">
        <f>IF(OR(B6&lt;&gt;0)*(H6&lt;&gt;0),B6/H6*100," ")</f>
        <v>102.33059409942071</v>
      </c>
      <c r="N6" s="240">
        <f>IF(OR(C6&lt;&gt;0)*(I6&lt;&gt;0),C6/I6*100," ")</f>
        <v>111.37927195814316</v>
      </c>
      <c r="O6" s="172">
        <f>IF(OR(E6&lt;&gt;0)*(H6&lt;&gt;0),E6/H6*100," ")</f>
        <v>34.312272666037991</v>
      </c>
      <c r="P6" s="174">
        <f>IF(OR(F6&lt;&gt;0)*(I6&lt;&gt;0),F6/I6*100," ")</f>
        <v>37.237003228320162</v>
      </c>
      <c r="Q6" t="str">
        <f t="shared" si="0"/>
        <v>Austrija</v>
      </c>
      <c r="R6" s="142">
        <f t="shared" ref="R6:R14" si="4">D7</f>
        <v>17.446894966931957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30</v>
      </c>
      <c r="B7" s="149">
        <v>5721</v>
      </c>
      <c r="C7" s="150">
        <v>24903</v>
      </c>
      <c r="D7" s="169">
        <f t="shared" si="1"/>
        <v>17.446894966931957</v>
      </c>
      <c r="E7" s="153">
        <v>1834</v>
      </c>
      <c r="F7" s="150">
        <v>8913</v>
      </c>
      <c r="G7" s="56">
        <f t="shared" si="2"/>
        <v>12.996879465717869</v>
      </c>
      <c r="H7" s="149">
        <v>5390</v>
      </c>
      <c r="I7" s="150">
        <v>22391</v>
      </c>
      <c r="J7" s="168">
        <f t="shared" si="3"/>
        <v>15.266972583405494</v>
      </c>
      <c r="K7" s="57">
        <f t="shared" ref="K7:K70" si="5">IF(OR(B7&lt;&gt;0)*(E7&lt;&gt;0),B7/E7*100," ")</f>
        <v>311.9411123227917</v>
      </c>
      <c r="L7" s="58">
        <f t="shared" ref="L7:L70" si="6">IF(OR(C7&lt;&gt;0)*(F7&lt;&gt;0),C7/F7*100," ")</f>
        <v>279.40087512622011</v>
      </c>
      <c r="M7" s="57">
        <f t="shared" ref="M7:M70" si="7">IF(OR(B7&lt;&gt;0)*(H7&lt;&gt;0),B7/H7*100," ")</f>
        <v>106.14100185528757</v>
      </c>
      <c r="N7" s="58">
        <f t="shared" ref="N7:N70" si="8">IF(OR(C7&lt;&gt;0)*(I7&lt;&gt;0),C7/I7*100," ")</f>
        <v>111.21879326515118</v>
      </c>
      <c r="O7" s="59">
        <f t="shared" ref="O7:O70" si="9">IF(OR(E7&lt;&gt;0)*(H7&lt;&gt;0),E7/H7*100," ")</f>
        <v>34.025974025974023</v>
      </c>
      <c r="P7" s="58">
        <f t="shared" ref="P7:P70" si="10">IF(OR(F7&lt;&gt;0)*(I7&lt;&gt;0),F7/I7*100," ")</f>
        <v>39.806172122727887</v>
      </c>
      <c r="Q7" t="str">
        <f t="shared" si="0"/>
        <v>Hrvatska</v>
      </c>
      <c r="R7" s="142">
        <f t="shared" si="4"/>
        <v>9.2058065239322939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85</v>
      </c>
      <c r="B8" s="149">
        <v>3538</v>
      </c>
      <c r="C8" s="150">
        <v>13140</v>
      </c>
      <c r="D8" s="169">
        <f t="shared" si="1"/>
        <v>9.2058065239322939</v>
      </c>
      <c r="E8" s="153">
        <v>3710</v>
      </c>
      <c r="F8" s="150">
        <v>12997</v>
      </c>
      <c r="G8" s="56">
        <f t="shared" si="2"/>
        <v>18.95214208638339</v>
      </c>
      <c r="H8" s="149">
        <v>4618</v>
      </c>
      <c r="I8" s="150">
        <v>19769</v>
      </c>
      <c r="J8" s="168">
        <f t="shared" si="3"/>
        <v>13.479200616379044</v>
      </c>
      <c r="K8" s="57">
        <f t="shared" si="5"/>
        <v>95.363881401617249</v>
      </c>
      <c r="L8" s="58">
        <f t="shared" si="6"/>
        <v>101.10025390474723</v>
      </c>
      <c r="M8" s="57">
        <f t="shared" si="7"/>
        <v>76.613252490255519</v>
      </c>
      <c r="N8" s="58">
        <f t="shared" si="8"/>
        <v>66.467701957610402</v>
      </c>
      <c r="O8" s="59">
        <f t="shared" si="9"/>
        <v>80.337808575140755</v>
      </c>
      <c r="P8" s="58">
        <f t="shared" si="10"/>
        <v>65.744347210278718</v>
      </c>
      <c r="Q8" t="str">
        <f t="shared" si="0"/>
        <v>Slovenija</v>
      </c>
      <c r="R8" s="142">
        <f t="shared" si="4"/>
        <v>7.683415536374846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22</v>
      </c>
      <c r="B9" s="149">
        <v>3099</v>
      </c>
      <c r="C9" s="150">
        <v>10967</v>
      </c>
      <c r="D9" s="169">
        <f t="shared" si="1"/>
        <v>7.683415536374846</v>
      </c>
      <c r="E9" s="153">
        <v>1846</v>
      </c>
      <c r="F9" s="150">
        <v>8039</v>
      </c>
      <c r="G9" s="56">
        <f t="shared" si="2"/>
        <v>11.722418268249294</v>
      </c>
      <c r="H9" s="149">
        <v>4066</v>
      </c>
      <c r="I9" s="150">
        <v>14081</v>
      </c>
      <c r="J9" s="168">
        <f t="shared" si="3"/>
        <v>9.6009218412278479</v>
      </c>
      <c r="K9" s="57">
        <f t="shared" si="5"/>
        <v>167.87648970747563</v>
      </c>
      <c r="L9" s="58">
        <f t="shared" si="6"/>
        <v>136.42244060206494</v>
      </c>
      <c r="M9" s="57">
        <f t="shared" si="7"/>
        <v>76.217412690605016</v>
      </c>
      <c r="N9" s="58">
        <f t="shared" si="8"/>
        <v>77.885093388253679</v>
      </c>
      <c r="O9" s="59">
        <f t="shared" si="9"/>
        <v>45.400885391047716</v>
      </c>
      <c r="P9" s="58">
        <f t="shared" si="10"/>
        <v>57.091115687806258</v>
      </c>
      <c r="Q9" t="str">
        <f t="shared" si="0"/>
        <v>Mađarska</v>
      </c>
      <c r="R9" s="142">
        <f t="shared" si="4"/>
        <v>4.4809998879049431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46</v>
      </c>
      <c r="B10" s="149">
        <v>1530</v>
      </c>
      <c r="C10" s="150">
        <v>6396</v>
      </c>
      <c r="D10" s="169">
        <f t="shared" si="1"/>
        <v>4.4809998879049431</v>
      </c>
      <c r="E10" s="153">
        <v>799</v>
      </c>
      <c r="F10" s="150">
        <v>3373</v>
      </c>
      <c r="G10" s="56">
        <f t="shared" si="2"/>
        <v>4.9184869783312433</v>
      </c>
      <c r="H10" s="149">
        <v>1589</v>
      </c>
      <c r="I10" s="150">
        <v>6335</v>
      </c>
      <c r="J10" s="168">
        <f t="shared" si="3"/>
        <v>4.3194261674723684</v>
      </c>
      <c r="K10" s="57">
        <f t="shared" si="5"/>
        <v>191.48936170212767</v>
      </c>
      <c r="L10" s="58">
        <f t="shared" si="6"/>
        <v>189.62348058108509</v>
      </c>
      <c r="M10" s="57">
        <f t="shared" si="7"/>
        <v>96.286972938955316</v>
      </c>
      <c r="N10" s="58">
        <f t="shared" si="8"/>
        <v>100.9629044988161</v>
      </c>
      <c r="O10" s="59">
        <f t="shared" si="9"/>
        <v>50.283196979232223</v>
      </c>
      <c r="P10" s="58">
        <f t="shared" si="10"/>
        <v>53.24388318863457</v>
      </c>
      <c r="Q10" t="str">
        <f t="shared" si="0"/>
        <v>Poljska</v>
      </c>
      <c r="R10" s="142">
        <f t="shared" si="4"/>
        <v>3.8728842058065238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28</v>
      </c>
      <c r="B11" s="157">
        <v>961</v>
      </c>
      <c r="C11" s="158">
        <v>5528</v>
      </c>
      <c r="D11" s="170">
        <f t="shared" si="1"/>
        <v>3.8728842058065238</v>
      </c>
      <c r="E11" s="159">
        <v>525</v>
      </c>
      <c r="F11" s="158">
        <v>3220</v>
      </c>
      <c r="G11" s="160">
        <f t="shared" si="2"/>
        <v>4.6953833590947536</v>
      </c>
      <c r="H11" s="157">
        <v>784</v>
      </c>
      <c r="I11" s="151">
        <v>4230</v>
      </c>
      <c r="J11" s="195">
        <f t="shared" si="3"/>
        <v>2.8841630131662384</v>
      </c>
      <c r="K11" s="132">
        <f t="shared" si="5"/>
        <v>183.04761904761904</v>
      </c>
      <c r="L11" s="133">
        <f t="shared" si="6"/>
        <v>171.67701863354037</v>
      </c>
      <c r="M11" s="132">
        <f t="shared" si="7"/>
        <v>122.57653061224489</v>
      </c>
      <c r="N11" s="133">
        <f t="shared" si="8"/>
        <v>130.6855791962175</v>
      </c>
      <c r="O11" s="134">
        <f t="shared" si="9"/>
        <v>66.964285714285708</v>
      </c>
      <c r="P11" s="133">
        <f t="shared" si="10"/>
        <v>76.122931442080372</v>
      </c>
      <c r="Q11" t="str">
        <f t="shared" si="0"/>
        <v>Češka</v>
      </c>
      <c r="R11" s="142">
        <f t="shared" si="4"/>
        <v>3.6564006277323169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36</v>
      </c>
      <c r="B12" s="157">
        <v>1039</v>
      </c>
      <c r="C12" s="158">
        <v>5219</v>
      </c>
      <c r="D12" s="170">
        <f t="shared" si="1"/>
        <v>3.6564006277323169</v>
      </c>
      <c r="E12" s="159">
        <v>683</v>
      </c>
      <c r="F12" s="158">
        <v>3740</v>
      </c>
      <c r="G12" s="160">
        <f t="shared" si="2"/>
        <v>5.4536440257808625</v>
      </c>
      <c r="H12" s="157">
        <v>809</v>
      </c>
      <c r="I12" s="151">
        <v>3800</v>
      </c>
      <c r="J12" s="195">
        <f t="shared" si="3"/>
        <v>2.5909738652557222</v>
      </c>
      <c r="K12" s="132">
        <f t="shared" si="5"/>
        <v>152.1229868228404</v>
      </c>
      <c r="L12" s="133">
        <f t="shared" si="6"/>
        <v>139.54545454545456</v>
      </c>
      <c r="M12" s="132">
        <f t="shared" si="7"/>
        <v>128.43016069221261</v>
      </c>
      <c r="N12" s="133">
        <f t="shared" si="8"/>
        <v>137.34210526315789</v>
      </c>
      <c r="O12" s="134">
        <f t="shared" si="9"/>
        <v>84.425216316440057</v>
      </c>
      <c r="P12" s="133">
        <f t="shared" si="10"/>
        <v>98.421052631578945</v>
      </c>
      <c r="Q12" t="str">
        <f t="shared" si="0"/>
        <v>Italija</v>
      </c>
      <c r="R12" s="142">
        <f t="shared" si="4"/>
        <v>3.2801815939917054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42</v>
      </c>
      <c r="B13" s="157">
        <v>1304</v>
      </c>
      <c r="C13" s="158">
        <v>4682</v>
      </c>
      <c r="D13" s="170">
        <f t="shared" si="1"/>
        <v>3.2801815939917054</v>
      </c>
      <c r="E13" s="159">
        <v>223</v>
      </c>
      <c r="F13" s="158">
        <v>999</v>
      </c>
      <c r="G13" s="160">
        <f t="shared" si="2"/>
        <v>1.4567353961911984</v>
      </c>
      <c r="H13" s="157">
        <v>1723</v>
      </c>
      <c r="I13" s="151">
        <v>6929</v>
      </c>
      <c r="J13" s="195">
        <f t="shared" si="3"/>
        <v>4.7244362927254997</v>
      </c>
      <c r="K13" s="132">
        <f t="shared" si="5"/>
        <v>584.75336322869953</v>
      </c>
      <c r="L13" s="133">
        <f t="shared" si="6"/>
        <v>468.66866866866872</v>
      </c>
      <c r="M13" s="132">
        <f t="shared" si="7"/>
        <v>75.681950087057459</v>
      </c>
      <c r="N13" s="133">
        <f t="shared" si="8"/>
        <v>67.571078077644685</v>
      </c>
      <c r="O13" s="134">
        <f t="shared" si="9"/>
        <v>12.94254207777133</v>
      </c>
      <c r="P13" s="133">
        <f t="shared" si="10"/>
        <v>14.417664886708041</v>
      </c>
      <c r="Q13" t="str">
        <f t="shared" si="0"/>
        <v>Slovačka</v>
      </c>
      <c r="R13" s="142">
        <f t="shared" si="4"/>
        <v>2.5809886783992826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53</v>
      </c>
      <c r="B14" s="157">
        <v>794</v>
      </c>
      <c r="C14" s="158">
        <v>3684</v>
      </c>
      <c r="D14" s="170">
        <f>IF($C$83&lt;&gt;0,C14/$C$83*100,0)</f>
        <v>2.5809886783992826</v>
      </c>
      <c r="E14" s="159">
        <v>416</v>
      </c>
      <c r="F14" s="158">
        <v>2081</v>
      </c>
      <c r="G14" s="160">
        <f t="shared" si="2"/>
        <v>3.0345008603342176</v>
      </c>
      <c r="H14" s="157">
        <v>720</v>
      </c>
      <c r="I14" s="151">
        <v>2906</v>
      </c>
      <c r="J14" s="195">
        <f t="shared" si="3"/>
        <v>1.9814131716929286</v>
      </c>
      <c r="K14" s="132">
        <f t="shared" si="5"/>
        <v>190.86538461538461</v>
      </c>
      <c r="L14" s="133">
        <f t="shared" si="6"/>
        <v>177.03027390677559</v>
      </c>
      <c r="M14" s="132">
        <f t="shared" si="7"/>
        <v>110.27777777777779</v>
      </c>
      <c r="N14" s="133">
        <f t="shared" si="8"/>
        <v>126.77219545767377</v>
      </c>
      <c r="O14" s="134">
        <f t="shared" si="9"/>
        <v>57.777777777777771</v>
      </c>
      <c r="P14" s="133">
        <f t="shared" si="10"/>
        <v>71.610461114934623</v>
      </c>
      <c r="Q14" t="str">
        <f t="shared" si="0"/>
        <v>Bosna i Hercegovina</v>
      </c>
      <c r="R14" s="142">
        <f t="shared" si="4"/>
        <v>2.5543661024548818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106</v>
      </c>
      <c r="B15" s="157">
        <v>348</v>
      </c>
      <c r="C15" s="158">
        <v>3646</v>
      </c>
      <c r="D15" s="170">
        <f t="shared" si="1"/>
        <v>2.5543661024548818</v>
      </c>
      <c r="E15" s="159">
        <v>226</v>
      </c>
      <c r="F15" s="158">
        <v>3688</v>
      </c>
      <c r="G15" s="160">
        <f t="shared" si="2"/>
        <v>5.3778179591122512</v>
      </c>
      <c r="H15" s="157">
        <v>440</v>
      </c>
      <c r="I15" s="151">
        <v>5066</v>
      </c>
      <c r="J15" s="195">
        <f t="shared" si="3"/>
        <v>3.4541772635224968</v>
      </c>
      <c r="K15" s="132">
        <f t="shared" si="5"/>
        <v>153.98230088495575</v>
      </c>
      <c r="L15" s="133">
        <f t="shared" si="6"/>
        <v>98.861171366594363</v>
      </c>
      <c r="M15" s="132">
        <f t="shared" si="7"/>
        <v>79.090909090909093</v>
      </c>
      <c r="N15" s="133">
        <f t="shared" si="8"/>
        <v>71.969996052112123</v>
      </c>
      <c r="O15" s="134">
        <f t="shared" si="9"/>
        <v>51.363636363636367</v>
      </c>
      <c r="P15" s="133">
        <f t="shared" si="10"/>
        <v>72.799052506908808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92</v>
      </c>
      <c r="B16" s="110">
        <v>286</v>
      </c>
      <c r="C16" s="11">
        <v>2140</v>
      </c>
      <c r="D16" s="171">
        <f t="shared" si="1"/>
        <v>1.499271382132048</v>
      </c>
      <c r="E16" s="112">
        <v>89</v>
      </c>
      <c r="F16" s="11">
        <v>469</v>
      </c>
      <c r="G16" s="131">
        <f t="shared" si="2"/>
        <v>0.68389279360727928</v>
      </c>
      <c r="H16" s="110">
        <v>221</v>
      </c>
      <c r="I16" s="11">
        <v>1445</v>
      </c>
      <c r="J16" s="196">
        <f t="shared" si="3"/>
        <v>0.98525190402487339</v>
      </c>
      <c r="K16" s="135">
        <f>IF(OR(B19&lt;&gt;0)*(E16&lt;&gt;0),B19/E16*100," ")</f>
        <v>305.61797752808985</v>
      </c>
      <c r="L16" s="136">
        <f>IF(OR(C19&lt;&gt;0)*(F16&lt;&gt;0),C19/F16*100," ")</f>
        <v>242.85714285714283</v>
      </c>
      <c r="M16" s="135">
        <f>IF(OR(B19&lt;&gt;0)*(H16&lt;&gt;0),B19/H16*100," ")</f>
        <v>123.07692307692308</v>
      </c>
      <c r="N16" s="136">
        <f>IF(OR(C19&lt;&gt;0)*(I16&lt;&gt;0),C19/I16*100," ")</f>
        <v>78.82352941176471</v>
      </c>
      <c r="O16" s="137">
        <f t="shared" si="9"/>
        <v>40.271493212669682</v>
      </c>
      <c r="P16" s="136">
        <f t="shared" si="10"/>
        <v>32.456747404844286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21</v>
      </c>
      <c r="B17" s="110">
        <v>397</v>
      </c>
      <c r="C17" s="11">
        <v>1608</v>
      </c>
      <c r="D17" s="171">
        <f t="shared" si="1"/>
        <v>1.126555318910436</v>
      </c>
      <c r="E17" s="112">
        <v>91</v>
      </c>
      <c r="F17" s="11">
        <v>414</v>
      </c>
      <c r="G17" s="131">
        <f t="shared" si="2"/>
        <v>0.60369214616932543</v>
      </c>
      <c r="H17" s="110">
        <v>573</v>
      </c>
      <c r="I17" s="11">
        <v>2418</v>
      </c>
      <c r="J17" s="196">
        <f t="shared" si="3"/>
        <v>1.6486775805758782</v>
      </c>
      <c r="K17" s="135">
        <f>IF(OR(B22&lt;&gt;0)*(E17&lt;&gt;0),B22/E17*100," ")</f>
        <v>183.5164835164835</v>
      </c>
      <c r="L17" s="136">
        <f>IF(OR(C22&lt;&gt;0)*(F17&lt;&gt;0),C22/F17*100," ")</f>
        <v>210.38647342995171</v>
      </c>
      <c r="M17" s="135">
        <f>IF(OR(B22&lt;&gt;0)*(H17&lt;&gt;0),B22/H17*100," ")</f>
        <v>29.144851657940663</v>
      </c>
      <c r="N17" s="136">
        <f>IF(OR(C22&lt;&gt;0)*(I17&lt;&gt;0),C22/I17*100," ")</f>
        <v>36.021505376344088</v>
      </c>
      <c r="O17" s="137">
        <f t="shared" si="9"/>
        <v>15.881326352530541</v>
      </c>
      <c r="P17" s="136">
        <f t="shared" si="10"/>
        <v>17.121588089330025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54</v>
      </c>
      <c r="B18" s="110">
        <v>265</v>
      </c>
      <c r="C18" s="11">
        <v>1247</v>
      </c>
      <c r="D18" s="171">
        <f t="shared" si="1"/>
        <v>0.87364084743862791</v>
      </c>
      <c r="E18" s="112">
        <v>133</v>
      </c>
      <c r="F18" s="11">
        <v>872</v>
      </c>
      <c r="G18" s="131">
        <f t="shared" si="2"/>
        <v>1.2715448102890139</v>
      </c>
      <c r="H18" s="110">
        <v>209</v>
      </c>
      <c r="I18" s="11">
        <v>1472</v>
      </c>
      <c r="J18" s="196">
        <f t="shared" si="3"/>
        <v>1.003661455172743</v>
      </c>
      <c r="K18" s="135">
        <f>IF(OR(B20&lt;&gt;0)*(E18&lt;&gt;0),B20/E18*100," ")</f>
        <v>152.63157894736844</v>
      </c>
      <c r="L18" s="136">
        <f>IF(OR(C20&lt;&gt;0)*(F18&lt;&gt;0),C20/F18*100," ")</f>
        <v>112.61467889908256</v>
      </c>
      <c r="M18" s="135">
        <f>IF(OR(B20&lt;&gt;0)*(H18&lt;&gt;0),B20/H18*100," ")</f>
        <v>97.129186602870803</v>
      </c>
      <c r="N18" s="136">
        <f>IF(OR(C20&lt;&gt;0)*(I18&lt;&gt;0),C20/I18*100," ")</f>
        <v>66.71195652173914</v>
      </c>
      <c r="O18" s="137">
        <f t="shared" si="9"/>
        <v>63.636363636363633</v>
      </c>
      <c r="P18" s="136">
        <f t="shared" si="10"/>
        <v>59.239130434782602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49</v>
      </c>
      <c r="B19" s="184">
        <v>272</v>
      </c>
      <c r="C19" s="152">
        <v>1139</v>
      </c>
      <c r="D19" s="171">
        <f t="shared" si="1"/>
        <v>0.79797668422822554</v>
      </c>
      <c r="E19" s="112">
        <v>36</v>
      </c>
      <c r="F19" s="11">
        <v>130</v>
      </c>
      <c r="G19" s="131">
        <f t="shared" si="2"/>
        <v>0.18956516667152731</v>
      </c>
      <c r="H19" s="110">
        <v>244</v>
      </c>
      <c r="I19" s="11">
        <v>1062</v>
      </c>
      <c r="J19" s="196">
        <f t="shared" si="3"/>
        <v>0.72410901181620446</v>
      </c>
      <c r="K19" s="135">
        <f t="shared" ref="K19:L22" si="11">IF(OR(B19&lt;&gt;0)*(E19&lt;&gt;0),B19/E19*100," ")</f>
        <v>755.55555555555554</v>
      </c>
      <c r="L19" s="136">
        <f t="shared" si="11"/>
        <v>876.15384615384619</v>
      </c>
      <c r="M19" s="135">
        <f t="shared" ref="M19:N25" si="12">IF(OR(B23&lt;&gt;0)*(H19&lt;&gt;0),B23/H19*100," ")</f>
        <v>74.590163934426229</v>
      </c>
      <c r="N19" s="136">
        <f t="shared" si="12"/>
        <v>72.033898305084747</v>
      </c>
      <c r="O19" s="137">
        <f t="shared" si="9"/>
        <v>14.754098360655737</v>
      </c>
      <c r="P19" s="136">
        <f t="shared" si="10"/>
        <v>12.241054613935971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31</v>
      </c>
      <c r="B20" s="184">
        <v>203</v>
      </c>
      <c r="C20" s="152">
        <v>982</v>
      </c>
      <c r="D20" s="171">
        <f t="shared" si="1"/>
        <v>0.68798340993162199</v>
      </c>
      <c r="E20" s="112">
        <v>19</v>
      </c>
      <c r="F20" s="11">
        <v>74</v>
      </c>
      <c r="G20" s="131">
        <f t="shared" si="2"/>
        <v>0.10790632564379246</v>
      </c>
      <c r="H20" s="110">
        <v>172</v>
      </c>
      <c r="I20" s="11">
        <v>786</v>
      </c>
      <c r="J20" s="196">
        <f t="shared" si="3"/>
        <v>0.53592248897131523</v>
      </c>
      <c r="K20" s="135">
        <f t="shared" si="11"/>
        <v>1068.421052631579</v>
      </c>
      <c r="L20" s="136">
        <f t="shared" si="11"/>
        <v>1327.0270270270271</v>
      </c>
      <c r="M20" s="135">
        <f t="shared" si="12"/>
        <v>85.465116279069761</v>
      </c>
      <c r="N20" s="136">
        <f t="shared" si="12"/>
        <v>65.394402035623415</v>
      </c>
      <c r="O20" s="137">
        <f t="shared" si="9"/>
        <v>11.046511627906977</v>
      </c>
      <c r="P20" s="136">
        <f t="shared" si="10"/>
        <v>9.4147582697201013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51</v>
      </c>
      <c r="B21" s="110">
        <v>200</v>
      </c>
      <c r="C21" s="11">
        <v>889</v>
      </c>
      <c r="D21" s="171">
        <f t="shared" si="1"/>
        <v>0.62282815827822002</v>
      </c>
      <c r="E21" s="112">
        <v>102</v>
      </c>
      <c r="F21" s="11">
        <v>378</v>
      </c>
      <c r="G21" s="131">
        <f t="shared" si="2"/>
        <v>0.55119717693721015</v>
      </c>
      <c r="H21" s="110">
        <v>122</v>
      </c>
      <c r="I21" s="11">
        <v>495</v>
      </c>
      <c r="J21" s="196">
        <f t="shared" si="3"/>
        <v>0.3375084377109428</v>
      </c>
      <c r="K21" s="135">
        <f t="shared" si="11"/>
        <v>196.07843137254901</v>
      </c>
      <c r="L21" s="136">
        <f t="shared" si="11"/>
        <v>235.18518518518516</v>
      </c>
      <c r="M21" s="135">
        <f t="shared" si="12"/>
        <v>96.721311475409834</v>
      </c>
      <c r="N21" s="136">
        <f t="shared" si="12"/>
        <v>100.80808080808082</v>
      </c>
      <c r="O21" s="137">
        <f t="shared" si="9"/>
        <v>83.606557377049185</v>
      </c>
      <c r="P21" s="136">
        <f t="shared" si="10"/>
        <v>76.363636363636374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43</v>
      </c>
      <c r="B22" s="184">
        <v>167</v>
      </c>
      <c r="C22" s="152">
        <v>871</v>
      </c>
      <c r="D22" s="171">
        <f t="shared" si="1"/>
        <v>0.6102174644098195</v>
      </c>
      <c r="E22" s="112">
        <v>11</v>
      </c>
      <c r="F22" s="11">
        <v>120</v>
      </c>
      <c r="G22" s="131">
        <f t="shared" si="2"/>
        <v>0.17498323077371752</v>
      </c>
      <c r="H22" s="110">
        <v>100</v>
      </c>
      <c r="I22" s="11">
        <v>635</v>
      </c>
      <c r="J22" s="196">
        <f t="shared" si="3"/>
        <v>0.43296536958878518</v>
      </c>
      <c r="K22" s="135">
        <f t="shared" si="11"/>
        <v>1518.1818181818182</v>
      </c>
      <c r="L22" s="224">
        <f t="shared" si="11"/>
        <v>725.83333333333337</v>
      </c>
      <c r="M22" s="135">
        <f t="shared" si="12"/>
        <v>160</v>
      </c>
      <c r="N22" s="136">
        <f t="shared" si="12"/>
        <v>76.69291338582677</v>
      </c>
      <c r="O22" s="137">
        <f t="shared" si="9"/>
        <v>11</v>
      </c>
      <c r="P22" s="136">
        <f t="shared" si="10"/>
        <v>18.897637795275589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56</v>
      </c>
      <c r="B23" s="184">
        <v>182</v>
      </c>
      <c r="C23" s="152">
        <v>765</v>
      </c>
      <c r="D23" s="171">
        <f t="shared" si="1"/>
        <v>0.53595448940701707</v>
      </c>
      <c r="E23" s="112">
        <v>30</v>
      </c>
      <c r="F23" s="11">
        <v>100</v>
      </c>
      <c r="G23" s="131">
        <f t="shared" si="2"/>
        <v>0.14581935897809792</v>
      </c>
      <c r="H23" s="110">
        <v>251</v>
      </c>
      <c r="I23" s="11">
        <v>1190</v>
      </c>
      <c r="J23" s="196">
        <f t="shared" si="3"/>
        <v>0.81138392096166045</v>
      </c>
      <c r="K23" s="135">
        <f>IF(OR(B23&lt;&gt;0)*(E23&lt;&gt;0),B23/E23*100," ")</f>
        <v>606.66666666666663</v>
      </c>
      <c r="L23" s="136">
        <f>IF(OR(C27&lt;&gt;0)*(F23&lt;&gt;0),C27/F23*100," ")</f>
        <v>403</v>
      </c>
      <c r="M23" s="135">
        <f t="shared" si="12"/>
        <v>29.482071713147413</v>
      </c>
      <c r="N23" s="136">
        <f t="shared" si="12"/>
        <v>33.865546218487395</v>
      </c>
      <c r="O23" s="137">
        <f t="shared" si="9"/>
        <v>11.952191235059761</v>
      </c>
      <c r="P23" s="136">
        <f t="shared" si="10"/>
        <v>8.4033613445378155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27</v>
      </c>
      <c r="B24" s="184">
        <v>147</v>
      </c>
      <c r="C24" s="152">
        <v>514</v>
      </c>
      <c r="D24" s="171">
        <f t="shared" si="1"/>
        <v>0.36010536935321152</v>
      </c>
      <c r="E24" s="112">
        <v>63</v>
      </c>
      <c r="F24" s="11">
        <v>204</v>
      </c>
      <c r="G24" s="131">
        <f t="shared" si="2"/>
        <v>0.29747149231531977</v>
      </c>
      <c r="H24" s="110">
        <v>138</v>
      </c>
      <c r="I24" s="11">
        <v>414</v>
      </c>
      <c r="J24" s="196">
        <f t="shared" si="3"/>
        <v>0.28227978426733397</v>
      </c>
      <c r="K24" s="135">
        <f>IF(OR(B28&lt;&gt;0)*(E24&lt;&gt;0),B28/E24*100," ")</f>
        <v>123.80952380952381</v>
      </c>
      <c r="L24" s="136">
        <f>IF(OR(C28&lt;&gt;0)*(F24&lt;&gt;0),C28/F24*100," ")</f>
        <v>183.33333333333331</v>
      </c>
      <c r="M24" s="135">
        <f t="shared" si="12"/>
        <v>56.521739130434781</v>
      </c>
      <c r="N24" s="136">
        <f t="shared" si="12"/>
        <v>90.338164251207729</v>
      </c>
      <c r="O24" s="137">
        <f t="shared" si="9"/>
        <v>45.652173913043477</v>
      </c>
      <c r="P24" s="136">
        <f t="shared" si="10"/>
        <v>49.275362318840585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91</v>
      </c>
      <c r="B25" s="184">
        <v>118</v>
      </c>
      <c r="C25" s="152">
        <v>499</v>
      </c>
      <c r="D25" s="171">
        <f t="shared" si="1"/>
        <v>0.34959645779621118</v>
      </c>
      <c r="E25" s="112">
        <v>9</v>
      </c>
      <c r="F25" s="11">
        <v>37</v>
      </c>
      <c r="G25" s="131">
        <f t="shared" si="2"/>
        <v>5.3953162821896231E-2</v>
      </c>
      <c r="H25" s="110">
        <v>93</v>
      </c>
      <c r="I25" s="11">
        <v>279</v>
      </c>
      <c r="J25" s="196">
        <f t="shared" si="3"/>
        <v>0.19023202852798593</v>
      </c>
      <c r="K25" s="135">
        <f>IF(OR(B29&lt;&gt;0)*(E25&lt;&gt;0),B29/E25*100," ")</f>
        <v>644.44444444444446</v>
      </c>
      <c r="L25" s="136">
        <f>IF(OR(C29&lt;&gt;0)*(F25&lt;&gt;0),C29/F25*100," ")</f>
        <v>754.05405405405406</v>
      </c>
      <c r="M25" s="135">
        <f t="shared" si="12"/>
        <v>62.365591397849464</v>
      </c>
      <c r="N25" s="136">
        <f t="shared" si="12"/>
        <v>100</v>
      </c>
      <c r="O25" s="137">
        <f t="shared" si="9"/>
        <v>9.67741935483871</v>
      </c>
      <c r="P25" s="136">
        <f t="shared" si="10"/>
        <v>13.261648745519713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26</v>
      </c>
      <c r="B26" s="184">
        <v>160</v>
      </c>
      <c r="C26" s="152">
        <v>487</v>
      </c>
      <c r="D26" s="171">
        <f t="shared" si="1"/>
        <v>0.3411893285506109</v>
      </c>
      <c r="E26" s="112">
        <v>40</v>
      </c>
      <c r="F26" s="11">
        <v>176</v>
      </c>
      <c r="G26" s="131">
        <f t="shared" si="2"/>
        <v>0.25664207180145238</v>
      </c>
      <c r="H26" s="110">
        <v>152</v>
      </c>
      <c r="I26" s="11">
        <v>483</v>
      </c>
      <c r="J26" s="196">
        <f t="shared" si="3"/>
        <v>0.3293264149785563</v>
      </c>
      <c r="K26" s="135">
        <f>IF(OR(B16&lt;&gt;0)*(E26&lt;&gt;0),B16/E26*100," ")</f>
        <v>715</v>
      </c>
      <c r="L26" s="136">
        <f>IF(OR(C16&lt;&gt;0)*(F26&lt;&gt;0),C16/F26*100," ")</f>
        <v>1215.9090909090908</v>
      </c>
      <c r="M26" s="135">
        <f>IF(OR(B16&lt;&gt;0)*(H26&lt;&gt;0),B16/H26*100," ")</f>
        <v>188.15789473684211</v>
      </c>
      <c r="N26" s="136">
        <f>IF(OR(C16&lt;&gt;0)*(I26&lt;&gt;0),C16/I26*100," ")</f>
        <v>443.06418219461693</v>
      </c>
      <c r="O26" s="137">
        <f t="shared" si="9"/>
        <v>26.315789473684209</v>
      </c>
      <c r="P26" s="136">
        <f t="shared" si="10"/>
        <v>36.43892339544513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52</v>
      </c>
      <c r="B27" s="184">
        <v>74</v>
      </c>
      <c r="C27" s="152">
        <v>403</v>
      </c>
      <c r="D27" s="171">
        <f t="shared" si="1"/>
        <v>0.28233942383140903</v>
      </c>
      <c r="E27" s="112">
        <v>63</v>
      </c>
      <c r="F27" s="11">
        <v>526</v>
      </c>
      <c r="G27" s="131">
        <f t="shared" si="2"/>
        <v>0.76700982822479513</v>
      </c>
      <c r="H27" s="110">
        <v>279</v>
      </c>
      <c r="I27" s="11">
        <v>1579</v>
      </c>
      <c r="J27" s="196">
        <f t="shared" si="3"/>
        <v>1.0766178245365223</v>
      </c>
      <c r="K27" s="135">
        <f>IF(OR(B30&lt;&gt;0)*(E27&lt;&gt;0),B30/E27*100," ")</f>
        <v>57.142857142857139</v>
      </c>
      <c r="L27" s="136">
        <f>IF(OR(C30&lt;&gt;0)*(F27&lt;&gt;0),C30/F27*100," ")</f>
        <v>49.619771863117876</v>
      </c>
      <c r="M27" s="135">
        <f>IF(OR(B30&lt;&gt;0)*(H27&lt;&gt;0),B30/H27*100," ")</f>
        <v>12.903225806451612</v>
      </c>
      <c r="N27" s="136">
        <f>IF(OR(C30&lt;&gt;0)*(I27&lt;&gt;0),C30/I27*100," ")</f>
        <v>16.529449018366055</v>
      </c>
      <c r="O27" s="137">
        <f t="shared" si="9"/>
        <v>22.58064516129032</v>
      </c>
      <c r="P27" s="136">
        <f t="shared" si="10"/>
        <v>33.312222925902468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45</v>
      </c>
      <c r="B28" s="110">
        <v>78</v>
      </c>
      <c r="C28" s="11">
        <v>374</v>
      </c>
      <c r="D28" s="171">
        <f t="shared" si="1"/>
        <v>0.26202219482120837</v>
      </c>
      <c r="E28" s="112">
        <v>20</v>
      </c>
      <c r="F28" s="11">
        <v>80</v>
      </c>
      <c r="G28" s="131">
        <f t="shared" si="2"/>
        <v>0.11665548718247834</v>
      </c>
      <c r="H28" s="110">
        <v>133</v>
      </c>
      <c r="I28" s="11">
        <v>617</v>
      </c>
      <c r="J28" s="196">
        <f t="shared" si="3"/>
        <v>0.42069233549020546</v>
      </c>
      <c r="K28" s="135">
        <f>IF(OR(B21&lt;&gt;0)*(E28&lt;&gt;0),B21/E28*100," ")</f>
        <v>1000</v>
      </c>
      <c r="L28" s="136">
        <f>IF(OR(C21&lt;&gt;0)*(F28&lt;&gt;0),C21/F28*100," ")</f>
        <v>1111.25</v>
      </c>
      <c r="M28" s="135">
        <f>IF(OR(B21&lt;&gt;0)*(H28&lt;&gt;0),B21/H28*100," ")</f>
        <v>150.37593984962405</v>
      </c>
      <c r="N28" s="136">
        <f>IF(OR(C21&lt;&gt;0)*(I28&lt;&gt;0),C21/I28*100," ")</f>
        <v>144.08427876823339</v>
      </c>
      <c r="O28" s="137">
        <f t="shared" si="9"/>
        <v>15.037593984962406</v>
      </c>
      <c r="P28" s="136">
        <f t="shared" si="10"/>
        <v>12.965964343598054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23</v>
      </c>
      <c r="B29" s="110">
        <v>58</v>
      </c>
      <c r="C29" s="11">
        <v>279</v>
      </c>
      <c r="D29" s="171">
        <f t="shared" si="1"/>
        <v>0.19546575496020624</v>
      </c>
      <c r="E29" s="112">
        <v>7</v>
      </c>
      <c r="F29" s="11">
        <v>48</v>
      </c>
      <c r="G29" s="131">
        <f t="shared" si="2"/>
        <v>6.9993292309487004E-2</v>
      </c>
      <c r="H29" s="110">
        <v>48</v>
      </c>
      <c r="I29" s="11">
        <v>234</v>
      </c>
      <c r="J29" s="196">
        <f t="shared" si="3"/>
        <v>0.15954944328153658</v>
      </c>
      <c r="K29" s="135">
        <f t="shared" ref="K29:K38" si="13">IF(OR(B31&lt;&gt;0)*(E29&lt;&gt;0),B31/E29*100," ")</f>
        <v>728.57142857142856</v>
      </c>
      <c r="L29" s="136">
        <f t="shared" ref="L29:L38" si="14">IF(OR(C31&lt;&gt;0)*(F29&lt;&gt;0),C31/F29*100," ")</f>
        <v>481.25</v>
      </c>
      <c r="M29" s="135">
        <f>IF(OR(B31&lt;&gt;0)*(H29&lt;&gt;0),B31/H29*100," ")</f>
        <v>106.25</v>
      </c>
      <c r="N29" s="136">
        <f>IF(OR(C31&lt;&gt;0)*(I29&lt;&gt;0),C31/I29*100," ")</f>
        <v>98.71794871794873</v>
      </c>
      <c r="O29" s="137">
        <f t="shared" si="9"/>
        <v>14.583333333333334</v>
      </c>
      <c r="P29" s="136">
        <f t="shared" si="10"/>
        <v>20.512820512820511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47</v>
      </c>
      <c r="B30" s="110">
        <v>36</v>
      </c>
      <c r="C30" s="11">
        <v>261</v>
      </c>
      <c r="D30" s="171">
        <f t="shared" si="1"/>
        <v>0.18285506109180585</v>
      </c>
      <c r="E30" s="112">
        <v>17</v>
      </c>
      <c r="F30" s="11">
        <v>95</v>
      </c>
      <c r="G30" s="131">
        <f t="shared" si="2"/>
        <v>0.13852839102919304</v>
      </c>
      <c r="H30" s="110">
        <v>14</v>
      </c>
      <c r="I30" s="11">
        <v>91</v>
      </c>
      <c r="J30" s="196">
        <f t="shared" si="3"/>
        <v>6.2047005720597556E-2</v>
      </c>
      <c r="K30" s="135">
        <f t="shared" si="13"/>
        <v>311.76470588235293</v>
      </c>
      <c r="L30" s="136">
        <f t="shared" si="14"/>
        <v>241.05263157894737</v>
      </c>
      <c r="M30" s="135">
        <f>IF(OR(B30&lt;&gt;0)*(H30&lt;&gt;0),B30/H30*100," ")</f>
        <v>257.14285714285717</v>
      </c>
      <c r="N30" s="136">
        <f t="shared" ref="N30:N38" si="15">IF(OR(C32&lt;&gt;0)*(I30&lt;&gt;0),C32/I30*100," ")</f>
        <v>251.64835164835165</v>
      </c>
      <c r="O30" s="137">
        <f t="shared" si="9"/>
        <v>121.42857142857142</v>
      </c>
      <c r="P30" s="136">
        <f t="shared" si="10"/>
        <v>104.39560439560441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25</v>
      </c>
      <c r="B31" s="110">
        <v>51</v>
      </c>
      <c r="C31" s="11">
        <v>231</v>
      </c>
      <c r="D31" s="171">
        <f t="shared" si="1"/>
        <v>0.16183723797780517</v>
      </c>
      <c r="E31" s="112">
        <v>3</v>
      </c>
      <c r="F31" s="11">
        <v>20</v>
      </c>
      <c r="G31" s="131">
        <f t="shared" si="2"/>
        <v>2.9163871795619585E-2</v>
      </c>
      <c r="H31" s="110">
        <v>34</v>
      </c>
      <c r="I31" s="11">
        <v>124</v>
      </c>
      <c r="J31" s="196">
        <f t="shared" si="3"/>
        <v>8.4547568234660406E-2</v>
      </c>
      <c r="K31" s="135">
        <f t="shared" si="13"/>
        <v>200</v>
      </c>
      <c r="L31" s="136">
        <f t="shared" si="14"/>
        <v>1030</v>
      </c>
      <c r="M31" s="135">
        <f t="shared" ref="M31:M38" si="16">IF(OR(B33&lt;&gt;0)*(H31&lt;&gt;0),B33/H31*100," ")</f>
        <v>17.647058823529413</v>
      </c>
      <c r="N31" s="136">
        <f t="shared" si="15"/>
        <v>166.12903225806451</v>
      </c>
      <c r="O31" s="137">
        <f t="shared" si="9"/>
        <v>8.8235294117647065</v>
      </c>
      <c r="P31" s="136">
        <f t="shared" si="10"/>
        <v>16.129032258064516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60</v>
      </c>
      <c r="B32" s="110">
        <v>53</v>
      </c>
      <c r="C32" s="11">
        <v>229</v>
      </c>
      <c r="D32" s="171">
        <f t="shared" si="1"/>
        <v>0.16043604977020515</v>
      </c>
      <c r="E32" s="112">
        <v>5</v>
      </c>
      <c r="F32" s="11">
        <v>45</v>
      </c>
      <c r="G32" s="131">
        <f t="shared" si="2"/>
        <v>6.5618711540144065E-2</v>
      </c>
      <c r="H32" s="110">
        <v>51</v>
      </c>
      <c r="I32" s="11">
        <v>97</v>
      </c>
      <c r="J32" s="196">
        <f t="shared" si="3"/>
        <v>6.6138017086790804E-2</v>
      </c>
      <c r="K32" s="135">
        <f t="shared" si="13"/>
        <v>640</v>
      </c>
      <c r="L32" s="136">
        <f t="shared" si="14"/>
        <v>353.33333333333331</v>
      </c>
      <c r="M32" s="135">
        <f t="shared" si="16"/>
        <v>62.745098039215684</v>
      </c>
      <c r="N32" s="136">
        <f t="shared" si="15"/>
        <v>163.91752577319588</v>
      </c>
      <c r="O32" s="137">
        <f t="shared" si="9"/>
        <v>9.8039215686274517</v>
      </c>
      <c r="P32" s="136">
        <f t="shared" si="10"/>
        <v>46.391752577319586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65</v>
      </c>
      <c r="B33" s="110">
        <v>6</v>
      </c>
      <c r="C33" s="11">
        <v>206</v>
      </c>
      <c r="D33" s="171">
        <f t="shared" si="1"/>
        <v>0.14432238538280462</v>
      </c>
      <c r="E33" s="112">
        <v>1</v>
      </c>
      <c r="F33" s="11">
        <v>3</v>
      </c>
      <c r="G33" s="131">
        <f t="shared" si="2"/>
        <v>4.3745807693429378E-3</v>
      </c>
      <c r="H33" s="110">
        <v>4</v>
      </c>
      <c r="I33" s="11">
        <v>11</v>
      </c>
      <c r="J33" s="196">
        <f t="shared" si="3"/>
        <v>7.5001875046876165E-3</v>
      </c>
      <c r="K33" s="135">
        <f t="shared" si="13"/>
        <v>2000</v>
      </c>
      <c r="L33" s="136">
        <f t="shared" si="14"/>
        <v>4966.6666666666661</v>
      </c>
      <c r="M33" s="135">
        <f t="shared" si="16"/>
        <v>500</v>
      </c>
      <c r="N33" s="136">
        <f t="shared" si="15"/>
        <v>1354.5454545454545</v>
      </c>
      <c r="O33" s="137">
        <f t="shared" si="9"/>
        <v>25</v>
      </c>
      <c r="P33" s="136">
        <f t="shared" si="10"/>
        <v>27.27272727272727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37</v>
      </c>
      <c r="B34" s="110">
        <v>32</v>
      </c>
      <c r="C34" s="11">
        <v>159</v>
      </c>
      <c r="D34" s="171">
        <f t="shared" si="1"/>
        <v>0.11139446250420357</v>
      </c>
      <c r="E34" s="112">
        <v>1</v>
      </c>
      <c r="F34" s="11">
        <v>1</v>
      </c>
      <c r="G34" s="131">
        <f t="shared" si="2"/>
        <v>1.4581935897809793E-3</v>
      </c>
      <c r="H34" s="110">
        <v>35</v>
      </c>
      <c r="I34" s="11">
        <v>116</v>
      </c>
      <c r="J34" s="196">
        <f t="shared" si="3"/>
        <v>7.9092886413069413E-2</v>
      </c>
      <c r="K34" s="135">
        <f t="shared" si="13"/>
        <v>2000</v>
      </c>
      <c r="L34" s="136">
        <f t="shared" si="14"/>
        <v>10100</v>
      </c>
      <c r="M34" s="135">
        <f t="shared" si="16"/>
        <v>57.142857142857139</v>
      </c>
      <c r="N34" s="136">
        <f t="shared" si="15"/>
        <v>87.068965517241381</v>
      </c>
      <c r="O34" s="137">
        <f t="shared" si="9"/>
        <v>2.8571428571428572</v>
      </c>
      <c r="P34" s="136">
        <f t="shared" si="10"/>
        <v>0.86206896551724133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103</v>
      </c>
      <c r="B35" s="110">
        <v>20</v>
      </c>
      <c r="C35" s="11">
        <v>149</v>
      </c>
      <c r="D35" s="171">
        <f t="shared" si="1"/>
        <v>0.10438852146620334</v>
      </c>
      <c r="E35" s="112">
        <v>2</v>
      </c>
      <c r="F35" s="11">
        <v>9</v>
      </c>
      <c r="G35" s="131">
        <f t="shared" si="2"/>
        <v>1.3123742308028815E-2</v>
      </c>
      <c r="H35" s="110">
        <v>17</v>
      </c>
      <c r="I35" s="11">
        <v>81</v>
      </c>
      <c r="J35" s="196">
        <f t="shared" si="3"/>
        <v>5.5228653443608819E-2</v>
      </c>
      <c r="K35" s="135">
        <f t="shared" si="13"/>
        <v>1800</v>
      </c>
      <c r="L35" s="136">
        <f t="shared" si="14"/>
        <v>1088.8888888888889</v>
      </c>
      <c r="M35" s="135">
        <f t="shared" si="16"/>
        <v>211.76470588235296</v>
      </c>
      <c r="N35" s="136">
        <f t="shared" si="15"/>
        <v>120.98765432098766</v>
      </c>
      <c r="O35" s="137">
        <f t="shared" si="9"/>
        <v>11.76470588235294</v>
      </c>
      <c r="P35" s="136">
        <f t="shared" si="10"/>
        <v>11.111111111111111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20</v>
      </c>
      <c r="B36" s="110">
        <v>20</v>
      </c>
      <c r="C36" s="11">
        <v>101</v>
      </c>
      <c r="D36" s="171">
        <f t="shared" si="1"/>
        <v>7.0760004483802263E-2</v>
      </c>
      <c r="E36" s="112">
        <v>29</v>
      </c>
      <c r="F36" s="11">
        <v>610</v>
      </c>
      <c r="G36" s="131">
        <f t="shared" si="2"/>
        <v>0.88949808976639744</v>
      </c>
      <c r="H36" s="110">
        <v>40</v>
      </c>
      <c r="I36" s="11">
        <v>684</v>
      </c>
      <c r="J36" s="196">
        <f t="shared" si="3"/>
        <v>0.46637529574603004</v>
      </c>
      <c r="K36" s="135">
        <f t="shared" si="13"/>
        <v>93.103448275862064</v>
      </c>
      <c r="L36" s="136">
        <f t="shared" si="14"/>
        <v>15.081967213114755</v>
      </c>
      <c r="M36" s="135">
        <f t="shared" si="16"/>
        <v>67.5</v>
      </c>
      <c r="N36" s="136">
        <f t="shared" si="15"/>
        <v>13.450292397660817</v>
      </c>
      <c r="O36" s="137">
        <f t="shared" si="9"/>
        <v>72.5</v>
      </c>
      <c r="P36" s="136">
        <f t="shared" si="10"/>
        <v>89.181286549707607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55</v>
      </c>
      <c r="B37" s="110">
        <v>36</v>
      </c>
      <c r="C37" s="11">
        <v>98</v>
      </c>
      <c r="D37" s="171">
        <f t="shared" si="1"/>
        <v>6.8658222172402195E-2</v>
      </c>
      <c r="E37" s="112">
        <v>5</v>
      </c>
      <c r="F37" s="11">
        <v>14</v>
      </c>
      <c r="G37" s="131">
        <f t="shared" si="2"/>
        <v>2.041471025693371E-2</v>
      </c>
      <c r="H37" s="110">
        <v>33</v>
      </c>
      <c r="I37" s="11">
        <v>82</v>
      </c>
      <c r="J37" s="196">
        <f t="shared" si="3"/>
        <v>5.5910488671307691E-2</v>
      </c>
      <c r="K37" s="135">
        <f t="shared" si="13"/>
        <v>459.99999999999994</v>
      </c>
      <c r="L37" s="136">
        <f t="shared" si="14"/>
        <v>607.14285714285711</v>
      </c>
      <c r="M37" s="135">
        <f t="shared" si="16"/>
        <v>69.696969696969703</v>
      </c>
      <c r="N37" s="136">
        <f t="shared" si="15"/>
        <v>103.65853658536585</v>
      </c>
      <c r="O37" s="137">
        <f t="shared" si="9"/>
        <v>15.151515151515152</v>
      </c>
      <c r="P37" s="136">
        <f t="shared" si="10"/>
        <v>17.073170731707318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98</v>
      </c>
      <c r="B38" s="110">
        <v>27</v>
      </c>
      <c r="C38" s="11">
        <v>92</v>
      </c>
      <c r="D38" s="171">
        <f t="shared" ref="D38:D69" si="17">IF($C$83&lt;&gt;0,C38/$C$83*100,0)</f>
        <v>6.4454657549602057E-2</v>
      </c>
      <c r="E38" s="112">
        <v>3</v>
      </c>
      <c r="F38" s="11">
        <v>8</v>
      </c>
      <c r="G38" s="131">
        <f t="shared" ref="G38:G69" si="18">IF($F$83&lt;&gt;0,F38/$F$83*100,0)</f>
        <v>1.1665548718247834E-2</v>
      </c>
      <c r="H38" s="110">
        <v>13</v>
      </c>
      <c r="I38" s="11">
        <v>33</v>
      </c>
      <c r="J38" s="196">
        <f t="shared" ref="J38:J69" si="19">IF($I$83&lt;&gt;0,I38/$I$83*100,0)</f>
        <v>2.2500562514062853E-2</v>
      </c>
      <c r="K38" s="135">
        <f t="shared" si="13"/>
        <v>400</v>
      </c>
      <c r="L38" s="136">
        <f t="shared" si="14"/>
        <v>950</v>
      </c>
      <c r="M38" s="135">
        <f t="shared" si="16"/>
        <v>92.307692307692307</v>
      </c>
      <c r="N38" s="136">
        <f t="shared" si="15"/>
        <v>230.30303030303031</v>
      </c>
      <c r="O38" s="237">
        <f t="shared" si="9"/>
        <v>23.076923076923077</v>
      </c>
      <c r="P38" s="136">
        <f t="shared" si="10"/>
        <v>24.242424242424242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33</v>
      </c>
      <c r="B39" s="110">
        <v>23</v>
      </c>
      <c r="C39" s="11">
        <v>85</v>
      </c>
      <c r="D39" s="171">
        <f t="shared" si="17"/>
        <v>5.9550498823001903E-2</v>
      </c>
      <c r="E39" s="112">
        <v>6</v>
      </c>
      <c r="F39" s="11">
        <v>20</v>
      </c>
      <c r="G39" s="131">
        <f t="shared" si="18"/>
        <v>2.9163871795619585E-2</v>
      </c>
      <c r="H39" s="110">
        <v>18</v>
      </c>
      <c r="I39" s="11">
        <v>48</v>
      </c>
      <c r="J39" s="196">
        <f t="shared" si="19"/>
        <v>3.2728090929545969E-2</v>
      </c>
      <c r="K39" s="135">
        <f>IF(OR(B17&lt;&gt;0)*(E39&lt;&gt;0),B17/E39*100," ")</f>
        <v>6616.666666666667</v>
      </c>
      <c r="L39" s="136">
        <f>IF(OR(C17&lt;&gt;0)*(F39&lt;&gt;0),C17/F39*100," ")</f>
        <v>8040.0000000000009</v>
      </c>
      <c r="M39" s="135">
        <f>IF(OR(B17&lt;&gt;0)*(H39&lt;&gt;0),B17/H39*100," ")</f>
        <v>2205.5555555555557</v>
      </c>
      <c r="N39" s="136">
        <f>IF(OR(C17&lt;&gt;0)*(I39&lt;&gt;0),C17/I39*100," ")</f>
        <v>3350</v>
      </c>
      <c r="O39" s="137">
        <f t="shared" si="9"/>
        <v>33.333333333333329</v>
      </c>
      <c r="P39" s="136">
        <f t="shared" si="10"/>
        <v>41.666666666666671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86</v>
      </c>
      <c r="B40" s="110">
        <v>12</v>
      </c>
      <c r="C40" s="11">
        <v>76</v>
      </c>
      <c r="D40" s="171">
        <f t="shared" si="17"/>
        <v>5.3245151888801703E-2</v>
      </c>
      <c r="E40" s="112">
        <v>6</v>
      </c>
      <c r="F40" s="11">
        <v>24</v>
      </c>
      <c r="G40" s="131">
        <f t="shared" si="18"/>
        <v>3.4996646154743502E-2</v>
      </c>
      <c r="H40" s="110">
        <v>5</v>
      </c>
      <c r="I40" s="11">
        <v>16</v>
      </c>
      <c r="J40" s="196">
        <f t="shared" si="19"/>
        <v>1.0909363643181989E-2</v>
      </c>
      <c r="K40" s="135">
        <f t="shared" ref="K40:L45" si="20">IF(OR(B41&lt;&gt;0)*(E40&lt;&gt;0),B41/E40*100," ")</f>
        <v>216.66666666666666</v>
      </c>
      <c r="L40" s="136">
        <f t="shared" si="20"/>
        <v>245.83333333333334</v>
      </c>
      <c r="M40" s="135">
        <f t="shared" ref="M40:N45" si="21">IF(OR(B41&lt;&gt;0)*(H40&lt;&gt;0),B41/H40*100," ")</f>
        <v>260</v>
      </c>
      <c r="N40" s="136">
        <f t="shared" si="21"/>
        <v>368.75</v>
      </c>
      <c r="O40" s="137">
        <f t="shared" si="9"/>
        <v>120</v>
      </c>
      <c r="P40" s="136">
        <f t="shared" si="10"/>
        <v>150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96</v>
      </c>
      <c r="B41" s="110">
        <v>13</v>
      </c>
      <c r="C41" s="11">
        <v>59</v>
      </c>
      <c r="D41" s="171">
        <f t="shared" si="17"/>
        <v>4.1335052124201327E-2</v>
      </c>
      <c r="E41" s="112">
        <v>6</v>
      </c>
      <c r="F41" s="11">
        <v>16</v>
      </c>
      <c r="G41" s="131">
        <f t="shared" si="18"/>
        <v>2.3331097436495668E-2</v>
      </c>
      <c r="H41" s="110">
        <v>9</v>
      </c>
      <c r="I41" s="11">
        <v>48</v>
      </c>
      <c r="J41" s="196">
        <f t="shared" si="19"/>
        <v>3.2728090929545969E-2</v>
      </c>
      <c r="K41" s="135">
        <f t="shared" si="20"/>
        <v>200</v>
      </c>
      <c r="L41" s="136">
        <f t="shared" si="20"/>
        <v>362.5</v>
      </c>
      <c r="M41" s="135">
        <f t="shared" si="21"/>
        <v>133.33333333333331</v>
      </c>
      <c r="N41" s="136">
        <f t="shared" si="21"/>
        <v>120.83333333333333</v>
      </c>
      <c r="O41" s="137">
        <f t="shared" si="9"/>
        <v>66.666666666666657</v>
      </c>
      <c r="P41" s="136">
        <f t="shared" si="10"/>
        <v>33.333333333333329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76</v>
      </c>
      <c r="B42" s="110">
        <v>12</v>
      </c>
      <c r="C42" s="11">
        <v>58</v>
      </c>
      <c r="D42" s="171">
        <f t="shared" si="17"/>
        <v>4.0634458020401297E-2</v>
      </c>
      <c r="E42" s="112">
        <v>18</v>
      </c>
      <c r="F42" s="11">
        <v>88</v>
      </c>
      <c r="G42" s="131">
        <f t="shared" si="18"/>
        <v>0.12832103590072619</v>
      </c>
      <c r="H42" s="110">
        <v>50</v>
      </c>
      <c r="I42" s="11">
        <v>122</v>
      </c>
      <c r="J42" s="196">
        <f t="shared" si="19"/>
        <v>8.3183897779262661E-2</v>
      </c>
      <c r="K42" s="135">
        <f t="shared" si="20"/>
        <v>111.11111111111111</v>
      </c>
      <c r="L42" s="136">
        <f t="shared" si="20"/>
        <v>64.772727272727266</v>
      </c>
      <c r="M42" s="135">
        <f t="shared" si="21"/>
        <v>40</v>
      </c>
      <c r="N42" s="136">
        <f t="shared" si="21"/>
        <v>46.721311475409841</v>
      </c>
      <c r="O42" s="137">
        <f t="shared" si="9"/>
        <v>36</v>
      </c>
      <c r="P42" s="136">
        <f t="shared" si="10"/>
        <v>72.131147540983605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38</v>
      </c>
      <c r="B43" s="110">
        <v>20</v>
      </c>
      <c r="C43" s="11">
        <v>57</v>
      </c>
      <c r="D43" s="171">
        <f t="shared" si="17"/>
        <v>3.9933863916601274E-2</v>
      </c>
      <c r="E43" s="112">
        <v>0</v>
      </c>
      <c r="F43" s="11">
        <v>0</v>
      </c>
      <c r="G43" s="131">
        <f t="shared" si="18"/>
        <v>0</v>
      </c>
      <c r="H43" s="110">
        <v>34</v>
      </c>
      <c r="I43" s="11">
        <v>182</v>
      </c>
      <c r="J43" s="196">
        <f t="shared" si="19"/>
        <v>0.12409401144119511</v>
      </c>
      <c r="K43" s="135" t="str">
        <f t="shared" si="20"/>
        <v xml:space="preserve"> </v>
      </c>
      <c r="L43" s="136" t="str">
        <f t="shared" si="20"/>
        <v xml:space="preserve"> </v>
      </c>
      <c r="M43" s="135">
        <f t="shared" si="21"/>
        <v>61.764705882352942</v>
      </c>
      <c r="N43" s="136">
        <f t="shared" si="21"/>
        <v>29.670329670329672</v>
      </c>
      <c r="O43" s="137" t="str">
        <f t="shared" si="9"/>
        <v xml:space="preserve"> </v>
      </c>
      <c r="P43" s="136" t="str">
        <f t="shared" si="10"/>
        <v xml:space="preserve"> 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57</v>
      </c>
      <c r="B44" s="110">
        <v>21</v>
      </c>
      <c r="C44" s="11">
        <v>54</v>
      </c>
      <c r="D44" s="171">
        <f t="shared" si="17"/>
        <v>3.7832081605201212E-2</v>
      </c>
      <c r="E44" s="112">
        <v>2</v>
      </c>
      <c r="F44" s="11">
        <v>9</v>
      </c>
      <c r="G44" s="131">
        <f t="shared" si="18"/>
        <v>1.3123742308028815E-2</v>
      </c>
      <c r="H44" s="110">
        <v>9</v>
      </c>
      <c r="I44" s="11">
        <v>30</v>
      </c>
      <c r="J44" s="196">
        <f t="shared" si="19"/>
        <v>2.0455056830966229E-2</v>
      </c>
      <c r="K44" s="135">
        <f t="shared" si="20"/>
        <v>600</v>
      </c>
      <c r="L44" s="136">
        <f t="shared" si="20"/>
        <v>488.88888888888891</v>
      </c>
      <c r="M44" s="135">
        <f t="shared" si="21"/>
        <v>133.33333333333331</v>
      </c>
      <c r="N44" s="136">
        <f t="shared" si="21"/>
        <v>146.66666666666666</v>
      </c>
      <c r="O44" s="137">
        <f t="shared" si="9"/>
        <v>22.222222222222221</v>
      </c>
      <c r="P44" s="136">
        <f t="shared" si="10"/>
        <v>30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50</v>
      </c>
      <c r="B45" s="110">
        <v>12</v>
      </c>
      <c r="C45" s="11">
        <v>44</v>
      </c>
      <c r="D45" s="171">
        <f t="shared" si="17"/>
        <v>3.0826140567200986E-2</v>
      </c>
      <c r="E45" s="112">
        <v>0</v>
      </c>
      <c r="F45" s="11">
        <v>0</v>
      </c>
      <c r="G45" s="131">
        <f t="shared" si="18"/>
        <v>0</v>
      </c>
      <c r="H45" s="110">
        <v>12</v>
      </c>
      <c r="I45" s="11">
        <v>56</v>
      </c>
      <c r="J45" s="196">
        <f t="shared" si="19"/>
        <v>3.8182772751136962E-2</v>
      </c>
      <c r="K45" s="135" t="str">
        <f t="shared" si="20"/>
        <v xml:space="preserve"> </v>
      </c>
      <c r="L45" s="136" t="str">
        <f t="shared" si="20"/>
        <v xml:space="preserve"> </v>
      </c>
      <c r="M45" s="135">
        <f t="shared" si="21"/>
        <v>125</v>
      </c>
      <c r="N45" s="136">
        <f t="shared" si="21"/>
        <v>73.214285714285708</v>
      </c>
      <c r="O45" s="137" t="str">
        <f t="shared" si="9"/>
        <v xml:space="preserve"> </v>
      </c>
      <c r="P45" s="136" t="str">
        <f t="shared" si="10"/>
        <v xml:space="preserve"> 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93</v>
      </c>
      <c r="B46" s="110">
        <v>15</v>
      </c>
      <c r="C46" s="11">
        <v>41</v>
      </c>
      <c r="D46" s="171">
        <f t="shared" si="17"/>
        <v>2.8724358255800917E-2</v>
      </c>
      <c r="E46" s="112">
        <v>0</v>
      </c>
      <c r="F46" s="11">
        <v>0</v>
      </c>
      <c r="G46" s="131">
        <f t="shared" si="18"/>
        <v>0</v>
      </c>
      <c r="H46" s="110">
        <v>20</v>
      </c>
      <c r="I46" s="11">
        <v>64</v>
      </c>
      <c r="J46" s="196">
        <f t="shared" si="19"/>
        <v>4.3637454572727954E-2</v>
      </c>
      <c r="K46" s="135" t="str">
        <f>IF(OR(B18&lt;&gt;0)*(E46&lt;&gt;0),B18/E46*100," ")</f>
        <v xml:space="preserve"> </v>
      </c>
      <c r="L46" s="136" t="str">
        <f>IF(OR(C46&lt;&gt;0)*(F46&lt;&gt;0),C46/F46*100," ")</f>
        <v xml:space="preserve"> </v>
      </c>
      <c r="M46" s="135">
        <f>IF(OR(B18&lt;&gt;0)*(H46&lt;&gt;0),B18/H46*100," ")</f>
        <v>1325</v>
      </c>
      <c r="N46" s="136">
        <f>IF(OR(C18&lt;&gt;0)*(I46&lt;&gt;0),C18/I46*100," ")</f>
        <v>1948.4375</v>
      </c>
      <c r="O46" s="137" t="str">
        <f t="shared" si="9"/>
        <v xml:space="preserve"> </v>
      </c>
      <c r="P46" s="136" t="str">
        <f t="shared" si="10"/>
        <v xml:space="preserve"> 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39</v>
      </c>
      <c r="B47" s="110">
        <v>8</v>
      </c>
      <c r="C47" s="11">
        <v>33</v>
      </c>
      <c r="D47" s="171">
        <f t="shared" si="17"/>
        <v>2.311960542540074E-2</v>
      </c>
      <c r="E47" s="112">
        <v>2</v>
      </c>
      <c r="F47" s="11">
        <v>11</v>
      </c>
      <c r="G47" s="131">
        <f t="shared" si="18"/>
        <v>1.6040129487590774E-2</v>
      </c>
      <c r="H47" s="110">
        <v>6</v>
      </c>
      <c r="I47" s="11">
        <v>24</v>
      </c>
      <c r="J47" s="196">
        <f t="shared" si="19"/>
        <v>1.6364045464772985E-2</v>
      </c>
      <c r="K47" s="135">
        <f t="shared" si="5"/>
        <v>400</v>
      </c>
      <c r="L47" s="136">
        <f t="shared" si="6"/>
        <v>300</v>
      </c>
      <c r="M47" s="135">
        <f t="shared" si="7"/>
        <v>133.33333333333331</v>
      </c>
      <c r="N47" s="136">
        <f t="shared" si="8"/>
        <v>137.5</v>
      </c>
      <c r="O47" s="137">
        <f t="shared" si="9"/>
        <v>33.333333333333329</v>
      </c>
      <c r="P47" s="136">
        <f t="shared" si="10"/>
        <v>45.833333333333329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61</v>
      </c>
      <c r="B48" s="110">
        <v>8</v>
      </c>
      <c r="C48" s="11">
        <v>31</v>
      </c>
      <c r="D48" s="171">
        <f t="shared" si="17"/>
        <v>2.1718417217800694E-2</v>
      </c>
      <c r="E48" s="112">
        <v>1</v>
      </c>
      <c r="F48" s="11">
        <v>1</v>
      </c>
      <c r="G48" s="131">
        <f t="shared" si="18"/>
        <v>1.4581935897809793E-3</v>
      </c>
      <c r="H48" s="110">
        <v>12</v>
      </c>
      <c r="I48" s="11">
        <v>34</v>
      </c>
      <c r="J48" s="196">
        <f t="shared" si="19"/>
        <v>2.3182397741761725E-2</v>
      </c>
      <c r="K48" s="135">
        <f t="shared" si="5"/>
        <v>800</v>
      </c>
      <c r="L48" s="136">
        <f t="shared" si="6"/>
        <v>3100</v>
      </c>
      <c r="M48" s="241"/>
      <c r="N48" s="143"/>
      <c r="O48" s="137">
        <f t="shared" si="9"/>
        <v>8.3333333333333321</v>
      </c>
      <c r="P48" s="136">
        <f t="shared" si="10"/>
        <v>2.9411764705882351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89</v>
      </c>
      <c r="B49" s="110">
        <v>9</v>
      </c>
      <c r="C49" s="11">
        <v>30</v>
      </c>
      <c r="D49" s="171">
        <f t="shared" si="17"/>
        <v>2.1017823114000671E-2</v>
      </c>
      <c r="E49" s="112">
        <v>5</v>
      </c>
      <c r="F49" s="11">
        <v>18</v>
      </c>
      <c r="G49" s="131">
        <f t="shared" si="18"/>
        <v>2.624748461605763E-2</v>
      </c>
      <c r="H49" s="110">
        <v>10</v>
      </c>
      <c r="I49" s="11">
        <v>47</v>
      </c>
      <c r="J49" s="196">
        <f t="shared" si="19"/>
        <v>3.204625570184709E-2</v>
      </c>
      <c r="K49" s="135">
        <f t="shared" si="5"/>
        <v>180</v>
      </c>
      <c r="L49" s="136">
        <f t="shared" si="6"/>
        <v>166.66666666666669</v>
      </c>
      <c r="M49" s="135">
        <f t="shared" ref="M49:M57" si="22">IF(OR(B48&lt;&gt;0)*(H48&lt;&gt;0),B48/H48*100," ")</f>
        <v>66.666666666666657</v>
      </c>
      <c r="N49" s="136">
        <f t="shared" ref="N49:N57" si="23">IF(OR(C48&lt;&gt;0)*(I48&lt;&gt;0),C48/I48*100," ")</f>
        <v>91.17647058823529</v>
      </c>
      <c r="O49" s="137">
        <f t="shared" si="9"/>
        <v>50</v>
      </c>
      <c r="P49" s="236">
        <f t="shared" si="10"/>
        <v>38.297872340425535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40</v>
      </c>
      <c r="B50" s="110">
        <v>7</v>
      </c>
      <c r="C50" s="11">
        <v>28</v>
      </c>
      <c r="D50" s="171">
        <f t="shared" si="17"/>
        <v>1.9616634906400629E-2</v>
      </c>
      <c r="E50" s="112">
        <v>0</v>
      </c>
      <c r="F50" s="11">
        <v>0</v>
      </c>
      <c r="G50" s="131">
        <f t="shared" si="18"/>
        <v>0</v>
      </c>
      <c r="H50" s="110">
        <v>5</v>
      </c>
      <c r="I50" s="11">
        <v>14</v>
      </c>
      <c r="J50" s="196">
        <f t="shared" si="19"/>
        <v>9.5456931877842405E-3</v>
      </c>
      <c r="K50" s="135" t="str">
        <f t="shared" si="5"/>
        <v xml:space="preserve"> </v>
      </c>
      <c r="L50" s="136" t="str">
        <f t="shared" si="6"/>
        <v xml:space="preserve"> </v>
      </c>
      <c r="M50" s="135">
        <f t="shared" si="22"/>
        <v>90</v>
      </c>
      <c r="N50" s="136">
        <f t="shared" si="23"/>
        <v>63.829787234042556</v>
      </c>
      <c r="O50" s="137" t="str">
        <f t="shared" si="9"/>
        <v xml:space="preserve"> </v>
      </c>
      <c r="P50" s="236" t="str">
        <f t="shared" si="10"/>
        <v xml:space="preserve"> 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32</v>
      </c>
      <c r="B51" s="110">
        <v>6</v>
      </c>
      <c r="C51" s="11">
        <v>20</v>
      </c>
      <c r="D51" s="171">
        <f t="shared" si="17"/>
        <v>1.4011882076000447E-2</v>
      </c>
      <c r="E51" s="112">
        <v>1</v>
      </c>
      <c r="F51" s="11">
        <v>5</v>
      </c>
      <c r="G51" s="131">
        <f t="shared" si="18"/>
        <v>7.2909679489048963E-3</v>
      </c>
      <c r="H51" s="110">
        <v>38</v>
      </c>
      <c r="I51" s="11">
        <v>360</v>
      </c>
      <c r="J51" s="196">
        <f t="shared" si="19"/>
        <v>0.24546068197159474</v>
      </c>
      <c r="K51" s="135">
        <f t="shared" si="5"/>
        <v>600</v>
      </c>
      <c r="L51" s="136">
        <f t="shared" si="6"/>
        <v>400</v>
      </c>
      <c r="M51" s="135">
        <f t="shared" si="22"/>
        <v>140</v>
      </c>
      <c r="N51" s="136">
        <f t="shared" si="23"/>
        <v>200</v>
      </c>
      <c r="O51" s="137">
        <f t="shared" si="9"/>
        <v>2.6315789473684208</v>
      </c>
      <c r="P51" s="236">
        <f t="shared" si="10"/>
        <v>1.3888888888888888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59</v>
      </c>
      <c r="B52" s="110">
        <v>7</v>
      </c>
      <c r="C52" s="11">
        <v>20</v>
      </c>
      <c r="D52" s="171">
        <f t="shared" si="17"/>
        <v>1.4011882076000447E-2</v>
      </c>
      <c r="E52" s="112">
        <v>0</v>
      </c>
      <c r="F52" s="11">
        <v>0</v>
      </c>
      <c r="G52" s="131">
        <f t="shared" si="18"/>
        <v>0</v>
      </c>
      <c r="H52" s="110">
        <v>2</v>
      </c>
      <c r="I52" s="11">
        <v>14</v>
      </c>
      <c r="J52" s="196">
        <f t="shared" si="19"/>
        <v>9.5456931877842405E-3</v>
      </c>
      <c r="K52" s="135" t="str">
        <f t="shared" si="5"/>
        <v xml:space="preserve"> </v>
      </c>
      <c r="L52" s="136" t="str">
        <f t="shared" si="6"/>
        <v xml:space="preserve"> </v>
      </c>
      <c r="M52" s="135">
        <f t="shared" si="22"/>
        <v>15.789473684210526</v>
      </c>
      <c r="N52" s="136">
        <f t="shared" si="23"/>
        <v>5.5555555555555554</v>
      </c>
      <c r="O52" s="137" t="str">
        <f t="shared" si="9"/>
        <v xml:space="preserve"> </v>
      </c>
      <c r="P52" s="236" t="str">
        <f t="shared" si="10"/>
        <v xml:space="preserve"> 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71</v>
      </c>
      <c r="B53" s="110">
        <v>5</v>
      </c>
      <c r="C53" s="11">
        <v>19</v>
      </c>
      <c r="D53" s="171">
        <f t="shared" si="17"/>
        <v>1.3311287972200426E-2</v>
      </c>
      <c r="E53" s="112">
        <v>1</v>
      </c>
      <c r="F53" s="11">
        <v>4</v>
      </c>
      <c r="G53" s="131">
        <f t="shared" si="18"/>
        <v>5.832774359123917E-3</v>
      </c>
      <c r="H53" s="110">
        <v>7</v>
      </c>
      <c r="I53" s="11">
        <v>58</v>
      </c>
      <c r="J53" s="196">
        <f t="shared" si="19"/>
        <v>3.9546443206534707E-2</v>
      </c>
      <c r="K53" s="135">
        <f t="shared" si="5"/>
        <v>500</v>
      </c>
      <c r="L53" s="136">
        <f t="shared" si="6"/>
        <v>475</v>
      </c>
      <c r="M53" s="135">
        <f t="shared" si="22"/>
        <v>350</v>
      </c>
      <c r="N53" s="136">
        <f t="shared" si="23"/>
        <v>142.85714285714286</v>
      </c>
      <c r="O53" s="137">
        <f t="shared" si="9"/>
        <v>14.285714285714285</v>
      </c>
      <c r="P53" s="236">
        <f t="shared" si="10"/>
        <v>6.8965517241379306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68</v>
      </c>
      <c r="B54" s="110">
        <v>3</v>
      </c>
      <c r="C54" s="11">
        <v>18</v>
      </c>
      <c r="D54" s="171">
        <f t="shared" si="17"/>
        <v>1.2610693868400403E-2</v>
      </c>
      <c r="E54" s="112">
        <v>2</v>
      </c>
      <c r="F54" s="11">
        <v>2</v>
      </c>
      <c r="G54" s="131">
        <f t="shared" si="18"/>
        <v>2.9163871795619585E-3</v>
      </c>
      <c r="H54" s="110">
        <v>1</v>
      </c>
      <c r="I54" s="11">
        <v>2</v>
      </c>
      <c r="J54" s="196">
        <f t="shared" si="19"/>
        <v>1.3636704553977486E-3</v>
      </c>
      <c r="K54" s="135">
        <f t="shared" si="5"/>
        <v>150</v>
      </c>
      <c r="L54" s="136">
        <f t="shared" si="6"/>
        <v>900</v>
      </c>
      <c r="M54" s="135">
        <f t="shared" si="22"/>
        <v>71.428571428571431</v>
      </c>
      <c r="N54" s="136">
        <f t="shared" si="23"/>
        <v>32.758620689655174</v>
      </c>
      <c r="O54" s="237">
        <f t="shared" si="9"/>
        <v>200</v>
      </c>
      <c r="P54" s="236">
        <f t="shared" si="10"/>
        <v>100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72</v>
      </c>
      <c r="B55" s="110">
        <v>12</v>
      </c>
      <c r="C55" s="11">
        <v>18</v>
      </c>
      <c r="D55" s="171">
        <f t="shared" si="17"/>
        <v>1.2610693868400403E-2</v>
      </c>
      <c r="E55" s="112">
        <v>0</v>
      </c>
      <c r="F55" s="11">
        <v>0</v>
      </c>
      <c r="G55" s="131">
        <f t="shared" si="18"/>
        <v>0</v>
      </c>
      <c r="H55" s="110">
        <v>99</v>
      </c>
      <c r="I55" s="11">
        <v>116</v>
      </c>
      <c r="J55" s="196">
        <f t="shared" si="19"/>
        <v>7.9092886413069413E-2</v>
      </c>
      <c r="K55" s="135" t="str">
        <f t="shared" si="5"/>
        <v xml:space="preserve"> </v>
      </c>
      <c r="L55" s="136" t="str">
        <f t="shared" si="6"/>
        <v xml:space="preserve"> </v>
      </c>
      <c r="M55" s="135">
        <f t="shared" si="22"/>
        <v>300</v>
      </c>
      <c r="N55" s="136">
        <f t="shared" si="23"/>
        <v>900</v>
      </c>
      <c r="O55" s="137" t="str">
        <f t="shared" si="9"/>
        <v xml:space="preserve"> </v>
      </c>
      <c r="P55" s="236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44</v>
      </c>
      <c r="B56" s="110">
        <v>5</v>
      </c>
      <c r="C56" s="11">
        <v>17</v>
      </c>
      <c r="D56" s="171">
        <f t="shared" si="17"/>
        <v>1.191009976460038E-2</v>
      </c>
      <c r="E56" s="112">
        <v>0</v>
      </c>
      <c r="F56" s="11">
        <v>0</v>
      </c>
      <c r="G56" s="131">
        <f t="shared" si="18"/>
        <v>0</v>
      </c>
      <c r="H56" s="110">
        <v>0</v>
      </c>
      <c r="I56" s="11">
        <v>0</v>
      </c>
      <c r="J56" s="196">
        <f t="shared" si="19"/>
        <v>0</v>
      </c>
      <c r="K56" s="135" t="str">
        <f t="shared" si="5"/>
        <v xml:space="preserve"> </v>
      </c>
      <c r="L56" s="136" t="str">
        <f t="shared" si="6"/>
        <v xml:space="preserve"> </v>
      </c>
      <c r="M56" s="135">
        <f t="shared" si="22"/>
        <v>12.121212121212121</v>
      </c>
      <c r="N56" s="136">
        <f t="shared" si="23"/>
        <v>15.517241379310345</v>
      </c>
      <c r="O56" s="137" t="str">
        <f t="shared" si="9"/>
        <v xml:space="preserve"> </v>
      </c>
      <c r="P56" s="236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66</v>
      </c>
      <c r="B57" s="110">
        <v>3</v>
      </c>
      <c r="C57" s="11">
        <v>16</v>
      </c>
      <c r="D57" s="171">
        <f t="shared" si="17"/>
        <v>1.1209505660800359E-2</v>
      </c>
      <c r="E57" s="112">
        <v>1</v>
      </c>
      <c r="F57" s="11">
        <v>7</v>
      </c>
      <c r="G57" s="131">
        <f t="shared" si="18"/>
        <v>1.0207355128466855E-2</v>
      </c>
      <c r="H57" s="110">
        <v>3</v>
      </c>
      <c r="I57" s="11">
        <v>3</v>
      </c>
      <c r="J57" s="196">
        <f t="shared" si="19"/>
        <v>2.0455056830966231E-3</v>
      </c>
      <c r="K57" s="135">
        <f t="shared" si="5"/>
        <v>300</v>
      </c>
      <c r="L57" s="136">
        <f t="shared" si="6"/>
        <v>228.57142857142856</v>
      </c>
      <c r="M57" s="135" t="str">
        <f t="shared" si="22"/>
        <v xml:space="preserve"> </v>
      </c>
      <c r="N57" s="136" t="str">
        <f t="shared" si="23"/>
        <v xml:space="preserve"> </v>
      </c>
      <c r="O57" s="137">
        <f t="shared" si="9"/>
        <v>33.333333333333329</v>
      </c>
      <c r="P57" s="236">
        <f t="shared" si="10"/>
        <v>233.33333333333334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35</v>
      </c>
      <c r="B58" s="110">
        <v>5</v>
      </c>
      <c r="C58" s="11">
        <v>14</v>
      </c>
      <c r="D58" s="171">
        <f t="shared" si="17"/>
        <v>9.8083174532003145E-3</v>
      </c>
      <c r="E58" s="112">
        <v>1</v>
      </c>
      <c r="F58" s="11">
        <v>4</v>
      </c>
      <c r="G58" s="131">
        <f t="shared" si="18"/>
        <v>5.832774359123917E-3</v>
      </c>
      <c r="H58" s="110">
        <v>7</v>
      </c>
      <c r="I58" s="11">
        <v>9</v>
      </c>
      <c r="J58" s="196">
        <f t="shared" si="19"/>
        <v>6.1365170492898684E-3</v>
      </c>
      <c r="K58" s="135">
        <f t="shared" si="5"/>
        <v>500</v>
      </c>
      <c r="L58" s="136">
        <f t="shared" si="6"/>
        <v>350</v>
      </c>
      <c r="M58" s="135">
        <f t="shared" si="7"/>
        <v>71.428571428571431</v>
      </c>
      <c r="N58" s="136">
        <f t="shared" si="8"/>
        <v>155.55555555555557</v>
      </c>
      <c r="O58" s="137">
        <f t="shared" si="9"/>
        <v>14.285714285714285</v>
      </c>
      <c r="P58" s="136">
        <f t="shared" si="10"/>
        <v>44.444444444444443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29</v>
      </c>
      <c r="B59" s="110">
        <v>2</v>
      </c>
      <c r="C59" s="11">
        <v>13</v>
      </c>
      <c r="D59" s="171">
        <f t="shared" si="17"/>
        <v>9.1077233494002915E-3</v>
      </c>
      <c r="E59" s="112">
        <v>10</v>
      </c>
      <c r="F59" s="11">
        <v>105</v>
      </c>
      <c r="G59" s="131">
        <f t="shared" si="18"/>
        <v>0.15311032692700283</v>
      </c>
      <c r="H59" s="110">
        <v>61</v>
      </c>
      <c r="I59" s="11">
        <v>395</v>
      </c>
      <c r="J59" s="196">
        <f t="shared" si="19"/>
        <v>0.26932491494105532</v>
      </c>
      <c r="K59" s="135">
        <f t="shared" si="5"/>
        <v>20</v>
      </c>
      <c r="L59" s="136">
        <f t="shared" si="6"/>
        <v>12.380952380952381</v>
      </c>
      <c r="M59" s="135">
        <f t="shared" si="7"/>
        <v>3.278688524590164</v>
      </c>
      <c r="N59" s="136">
        <f t="shared" si="8"/>
        <v>3.2911392405063293</v>
      </c>
      <c r="O59" s="137">
        <f t="shared" si="9"/>
        <v>16.393442622950818</v>
      </c>
      <c r="P59" s="136">
        <f t="shared" si="10"/>
        <v>26.582278481012654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77</v>
      </c>
      <c r="B60" s="110">
        <v>4</v>
      </c>
      <c r="C60" s="11">
        <v>13</v>
      </c>
      <c r="D60" s="171">
        <f t="shared" si="17"/>
        <v>9.1077233494002915E-3</v>
      </c>
      <c r="E60" s="112">
        <v>1</v>
      </c>
      <c r="F60" s="11">
        <v>3</v>
      </c>
      <c r="G60" s="131">
        <f t="shared" si="18"/>
        <v>4.3745807693429378E-3</v>
      </c>
      <c r="H60" s="110">
        <v>8</v>
      </c>
      <c r="I60" s="11">
        <v>20</v>
      </c>
      <c r="J60" s="196">
        <f t="shared" si="19"/>
        <v>1.3636704553977487E-2</v>
      </c>
      <c r="K60" s="135">
        <f t="shared" si="5"/>
        <v>400</v>
      </c>
      <c r="L60" s="136">
        <f t="shared" si="6"/>
        <v>433.33333333333331</v>
      </c>
      <c r="M60" s="135">
        <f t="shared" si="7"/>
        <v>50</v>
      </c>
      <c r="N60" s="136">
        <f t="shared" si="8"/>
        <v>65</v>
      </c>
      <c r="O60" s="237">
        <f t="shared" si="9"/>
        <v>12.5</v>
      </c>
      <c r="P60" s="136">
        <f t="shared" si="10"/>
        <v>15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62</v>
      </c>
      <c r="B61" s="110">
        <v>4</v>
      </c>
      <c r="C61" s="11">
        <v>11</v>
      </c>
      <c r="D61" s="171">
        <f t="shared" si="17"/>
        <v>7.7065351418002465E-3</v>
      </c>
      <c r="E61" s="112">
        <v>4</v>
      </c>
      <c r="F61" s="11">
        <v>35</v>
      </c>
      <c r="G61" s="131">
        <f t="shared" si="18"/>
        <v>5.1036775642334276E-2</v>
      </c>
      <c r="H61" s="110">
        <v>16</v>
      </c>
      <c r="I61" s="11">
        <v>54</v>
      </c>
      <c r="J61" s="196">
        <f t="shared" si="19"/>
        <v>3.681910229573921E-2</v>
      </c>
      <c r="K61" s="135">
        <f t="shared" si="5"/>
        <v>100</v>
      </c>
      <c r="L61" s="136">
        <f t="shared" si="6"/>
        <v>31.428571428571427</v>
      </c>
      <c r="M61" s="135">
        <f t="shared" si="7"/>
        <v>25</v>
      </c>
      <c r="N61" s="136">
        <f t="shared" si="8"/>
        <v>20.37037037037037</v>
      </c>
      <c r="O61" s="237">
        <f t="shared" si="9"/>
        <v>25</v>
      </c>
      <c r="P61" s="136">
        <f t="shared" si="10"/>
        <v>64.81481481481481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67</v>
      </c>
      <c r="B62" s="110">
        <v>7</v>
      </c>
      <c r="C62" s="11">
        <v>11</v>
      </c>
      <c r="D62" s="171">
        <f t="shared" si="17"/>
        <v>7.7065351418002465E-3</v>
      </c>
      <c r="E62" s="112">
        <v>0</v>
      </c>
      <c r="F62" s="11">
        <v>0</v>
      </c>
      <c r="G62" s="131">
        <f t="shared" si="18"/>
        <v>0</v>
      </c>
      <c r="H62" s="110">
        <v>25</v>
      </c>
      <c r="I62" s="11">
        <v>40</v>
      </c>
      <c r="J62" s="196">
        <f t="shared" si="19"/>
        <v>2.7273409107954973E-2</v>
      </c>
      <c r="K62" s="135" t="str">
        <f t="shared" si="5"/>
        <v xml:space="preserve"> </v>
      </c>
      <c r="L62" s="136" t="str">
        <f t="shared" si="6"/>
        <v xml:space="preserve"> </v>
      </c>
      <c r="M62" s="135">
        <f t="shared" si="7"/>
        <v>28.000000000000004</v>
      </c>
      <c r="N62" s="136">
        <f t="shared" si="8"/>
        <v>27.500000000000004</v>
      </c>
      <c r="O62" s="237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94</v>
      </c>
      <c r="B63" s="110">
        <v>2</v>
      </c>
      <c r="C63" s="11">
        <v>10</v>
      </c>
      <c r="D63" s="171">
        <f t="shared" si="17"/>
        <v>7.0059410380002235E-3</v>
      </c>
      <c r="E63" s="112">
        <v>1</v>
      </c>
      <c r="F63" s="11">
        <v>3</v>
      </c>
      <c r="G63" s="131">
        <f t="shared" si="18"/>
        <v>4.3745807693429378E-3</v>
      </c>
      <c r="H63" s="110">
        <v>0</v>
      </c>
      <c r="I63" s="11">
        <v>0</v>
      </c>
      <c r="J63" s="196">
        <f t="shared" si="19"/>
        <v>0</v>
      </c>
      <c r="K63" s="135">
        <f t="shared" si="5"/>
        <v>200</v>
      </c>
      <c r="L63" s="136">
        <f t="shared" si="6"/>
        <v>333.33333333333337</v>
      </c>
      <c r="M63" s="135" t="str">
        <f t="shared" si="7"/>
        <v xml:space="preserve"> </v>
      </c>
      <c r="N63" s="136" t="str">
        <f t="shared" si="8"/>
        <v xml:space="preserve"> </v>
      </c>
      <c r="O63" s="237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75</v>
      </c>
      <c r="B64" s="110">
        <v>2</v>
      </c>
      <c r="C64" s="11">
        <v>10</v>
      </c>
      <c r="D64" s="171">
        <f t="shared" si="17"/>
        <v>7.0059410380002235E-3</v>
      </c>
      <c r="E64" s="112">
        <v>1</v>
      </c>
      <c r="F64" s="11">
        <v>10</v>
      </c>
      <c r="G64" s="131">
        <f t="shared" si="18"/>
        <v>1.4581935897809793E-2</v>
      </c>
      <c r="H64" s="110">
        <v>1</v>
      </c>
      <c r="I64" s="11">
        <v>4</v>
      </c>
      <c r="J64" s="196">
        <f t="shared" si="19"/>
        <v>2.7273409107954972E-3</v>
      </c>
      <c r="K64" s="135">
        <f t="shared" si="5"/>
        <v>200</v>
      </c>
      <c r="L64" s="136">
        <f t="shared" si="6"/>
        <v>100</v>
      </c>
      <c r="M64" s="135">
        <f t="shared" si="7"/>
        <v>200</v>
      </c>
      <c r="N64" s="136">
        <f t="shared" si="8"/>
        <v>250</v>
      </c>
      <c r="O64" s="137">
        <f t="shared" si="9"/>
        <v>100</v>
      </c>
      <c r="P64" s="136">
        <f t="shared" si="10"/>
        <v>250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63</v>
      </c>
      <c r="B65" s="110">
        <v>2</v>
      </c>
      <c r="C65" s="11">
        <v>6</v>
      </c>
      <c r="D65" s="171">
        <f t="shared" si="17"/>
        <v>4.2035646228001352E-3</v>
      </c>
      <c r="E65" s="112">
        <v>1</v>
      </c>
      <c r="F65" s="11">
        <v>2</v>
      </c>
      <c r="G65" s="131">
        <f t="shared" si="18"/>
        <v>2.9163871795619585E-3</v>
      </c>
      <c r="H65" s="110">
        <v>4</v>
      </c>
      <c r="I65" s="11">
        <v>9</v>
      </c>
      <c r="J65" s="196">
        <f t="shared" si="19"/>
        <v>6.1365170492898684E-3</v>
      </c>
      <c r="K65" s="135">
        <f t="shared" si="5"/>
        <v>200</v>
      </c>
      <c r="L65" s="136">
        <f t="shared" si="6"/>
        <v>300</v>
      </c>
      <c r="M65" s="135">
        <f t="shared" si="7"/>
        <v>50</v>
      </c>
      <c r="N65" s="136">
        <f t="shared" si="8"/>
        <v>66.666666666666657</v>
      </c>
      <c r="O65" s="237">
        <f t="shared" si="9"/>
        <v>25</v>
      </c>
      <c r="P65" s="136">
        <f t="shared" si="10"/>
        <v>22.222222222222221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41</v>
      </c>
      <c r="B66" s="110">
        <v>1</v>
      </c>
      <c r="C66" s="11">
        <v>4</v>
      </c>
      <c r="D66" s="171">
        <f t="shared" si="17"/>
        <v>2.8023764152000897E-3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196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48</v>
      </c>
      <c r="B67" s="110">
        <v>3</v>
      </c>
      <c r="C67" s="11">
        <v>3</v>
      </c>
      <c r="D67" s="171">
        <f t="shared" si="17"/>
        <v>2.1017823114000676E-3</v>
      </c>
      <c r="E67" s="112">
        <v>0</v>
      </c>
      <c r="F67" s="11">
        <v>0</v>
      </c>
      <c r="G67" s="131">
        <f t="shared" si="18"/>
        <v>0</v>
      </c>
      <c r="H67" s="110">
        <v>0</v>
      </c>
      <c r="I67" s="11">
        <v>0</v>
      </c>
      <c r="J67" s="196">
        <f t="shared" si="19"/>
        <v>0</v>
      </c>
      <c r="K67" s="135" t="str">
        <f t="shared" si="5"/>
        <v xml:space="preserve"> </v>
      </c>
      <c r="L67" s="136" t="str">
        <f t="shared" si="6"/>
        <v xml:space="preserve"> 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99</v>
      </c>
      <c r="B68" s="110">
        <v>2</v>
      </c>
      <c r="C68" s="11">
        <v>2</v>
      </c>
      <c r="D68" s="171">
        <f t="shared" si="17"/>
        <v>1.4011882076000448E-3</v>
      </c>
      <c r="E68" s="112">
        <v>1</v>
      </c>
      <c r="F68" s="11">
        <v>2</v>
      </c>
      <c r="G68" s="131">
        <f t="shared" si="18"/>
        <v>2.9163871795619585E-3</v>
      </c>
      <c r="H68" s="110">
        <v>0</v>
      </c>
      <c r="I68" s="11">
        <v>0</v>
      </c>
      <c r="J68" s="196">
        <f t="shared" si="19"/>
        <v>0</v>
      </c>
      <c r="K68" s="135">
        <f t="shared" si="5"/>
        <v>200</v>
      </c>
      <c r="L68" s="136">
        <f t="shared" si="6"/>
        <v>100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58</v>
      </c>
      <c r="B69" s="110">
        <v>1</v>
      </c>
      <c r="C69" s="11">
        <v>1</v>
      </c>
      <c r="D69" s="171">
        <f t="shared" si="17"/>
        <v>7.0059410380002242E-4</v>
      </c>
      <c r="E69" s="112">
        <v>1</v>
      </c>
      <c r="F69" s="11">
        <v>1</v>
      </c>
      <c r="G69" s="131">
        <f t="shared" si="18"/>
        <v>1.4581935897809793E-3</v>
      </c>
      <c r="H69" s="110">
        <v>4</v>
      </c>
      <c r="I69" s="11">
        <v>24</v>
      </c>
      <c r="J69" s="196">
        <f t="shared" si="19"/>
        <v>1.6364045464772985E-2</v>
      </c>
      <c r="K69" s="135">
        <f t="shared" si="5"/>
        <v>100</v>
      </c>
      <c r="L69" s="136">
        <f t="shared" si="6"/>
        <v>100</v>
      </c>
      <c r="M69" s="135">
        <f t="shared" si="7"/>
        <v>25</v>
      </c>
      <c r="N69" s="136">
        <f t="shared" si="8"/>
        <v>4.1666666666666661</v>
      </c>
      <c r="O69" s="237">
        <f t="shared" si="9"/>
        <v>25</v>
      </c>
      <c r="P69" s="136">
        <f t="shared" si="10"/>
        <v>4.1666666666666661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34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7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87</v>
      </c>
      <c r="B71" s="110">
        <v>0</v>
      </c>
      <c r="C71" s="11">
        <v>0</v>
      </c>
      <c r="D71" s="171">
        <f t="shared" si="24"/>
        <v>0</v>
      </c>
      <c r="E71" s="112">
        <v>0</v>
      </c>
      <c r="F71" s="11">
        <v>0</v>
      </c>
      <c r="G71" s="131">
        <f t="shared" si="25"/>
        <v>0</v>
      </c>
      <c r="H71" s="110">
        <v>0</v>
      </c>
      <c r="I71" s="11">
        <v>0</v>
      </c>
      <c r="J71" s="196">
        <f t="shared" si="26"/>
        <v>0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7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69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0</v>
      </c>
      <c r="I72" s="11">
        <v>0</v>
      </c>
      <c r="J72" s="196">
        <f t="shared" si="26"/>
        <v>0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7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70</v>
      </c>
      <c r="B73" s="110">
        <v>0</v>
      </c>
      <c r="C73" s="11">
        <v>0</v>
      </c>
      <c r="D73" s="171">
        <f t="shared" si="24"/>
        <v>0</v>
      </c>
      <c r="E73" s="112">
        <v>0</v>
      </c>
      <c r="F73" s="11">
        <v>0</v>
      </c>
      <c r="G73" s="131">
        <f t="shared" si="25"/>
        <v>0</v>
      </c>
      <c r="H73" s="110">
        <v>0</v>
      </c>
      <c r="I73" s="11">
        <v>0</v>
      </c>
      <c r="J73" s="196">
        <f t="shared" si="26"/>
        <v>0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7" t="str">
        <f t="shared" si="31"/>
        <v xml:space="preserve"> </v>
      </c>
      <c r="P73" s="136" t="str">
        <f t="shared" si="32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73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0</v>
      </c>
      <c r="I74" s="11">
        <v>0</v>
      </c>
      <c r="J74" s="196">
        <f t="shared" si="26"/>
        <v>0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7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88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0</v>
      </c>
      <c r="I75" s="11">
        <v>0</v>
      </c>
      <c r="J75" s="196">
        <f t="shared" si="26"/>
        <v>0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7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64</v>
      </c>
      <c r="B76" s="110">
        <v>0</v>
      </c>
      <c r="C76" s="11">
        <v>0</v>
      </c>
      <c r="D76" s="171">
        <f t="shared" si="24"/>
        <v>0</v>
      </c>
      <c r="E76" s="112">
        <v>0</v>
      </c>
      <c r="F76" s="11">
        <v>0</v>
      </c>
      <c r="G76" s="131">
        <f t="shared" si="25"/>
        <v>0</v>
      </c>
      <c r="H76" s="110">
        <v>2</v>
      </c>
      <c r="I76" s="11">
        <v>8</v>
      </c>
      <c r="J76" s="196">
        <f t="shared" si="26"/>
        <v>5.4546818215909943E-3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7" t="str">
        <f t="shared" si="31"/>
        <v xml:space="preserve"> </v>
      </c>
      <c r="P76" s="136" t="str">
        <f t="shared" si="32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74</v>
      </c>
      <c r="B77" s="110">
        <v>0</v>
      </c>
      <c r="C77" s="11">
        <v>0</v>
      </c>
      <c r="D77" s="171">
        <f t="shared" si="24"/>
        <v>0</v>
      </c>
      <c r="E77" s="112">
        <v>0</v>
      </c>
      <c r="F77" s="11">
        <v>0</v>
      </c>
      <c r="G77" s="131">
        <f t="shared" si="25"/>
        <v>0</v>
      </c>
      <c r="H77" s="110">
        <v>0</v>
      </c>
      <c r="I77" s="11">
        <v>0</v>
      </c>
      <c r="J77" s="196">
        <f t="shared" si="26"/>
        <v>0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7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90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0</v>
      </c>
      <c r="I78" s="176">
        <v>0</v>
      </c>
      <c r="J78" s="171">
        <f t="shared" si="26"/>
        <v>0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7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95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7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97</v>
      </c>
      <c r="B80" s="186">
        <v>0</v>
      </c>
      <c r="C80" s="200">
        <v>0</v>
      </c>
      <c r="D80" s="188">
        <f t="shared" si="33"/>
        <v>0</v>
      </c>
      <c r="E80" s="191">
        <v>0</v>
      </c>
      <c r="F80" s="200">
        <v>0</v>
      </c>
      <c r="G80" s="192">
        <f t="shared" si="34"/>
        <v>0</v>
      </c>
      <c r="H80" s="186">
        <v>2</v>
      </c>
      <c r="I80" s="179">
        <v>12</v>
      </c>
      <c r="J80" s="188">
        <f t="shared" si="35"/>
        <v>8.1820227323864923E-3</v>
      </c>
      <c r="K80" s="180" t="str">
        <f t="shared" si="27"/>
        <v xml:space="preserve"> </v>
      </c>
      <c r="L80" s="181" t="str">
        <f t="shared" si="28"/>
        <v xml:space="preserve"> </v>
      </c>
      <c r="M80" s="242" t="str">
        <f t="shared" si="29"/>
        <v xml:space="preserve"> </v>
      </c>
      <c r="N80" s="243" t="str">
        <f t="shared" si="30"/>
        <v xml:space="preserve"> </v>
      </c>
      <c r="O80" s="238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78</v>
      </c>
      <c r="B81" s="187">
        <f>SUM(B6:B80)-B8</f>
        <v>25516</v>
      </c>
      <c r="C81" s="182">
        <f>SUM(C6:C80)-C8</f>
        <v>129596</v>
      </c>
      <c r="D81" s="212">
        <f>IF($C$83&lt;&gt;0,C81/$C$83*100,0)</f>
        <v>90.794193476067704</v>
      </c>
      <c r="E81" s="193">
        <f>SUM(E6:E80)-E8</f>
        <v>9950</v>
      </c>
      <c r="F81" s="182">
        <f>SUM(F6:F80)-F8</f>
        <v>55581</v>
      </c>
      <c r="G81" s="213">
        <f>IF($F$83&lt;&gt;0,F81/$F$83*100,0)</f>
        <v>81.04785791361661</v>
      </c>
      <c r="H81" s="187">
        <f>SUM(H6:H80)-H8</f>
        <v>26390</v>
      </c>
      <c r="I81" s="182">
        <f>SUM(I6:I80)-I8</f>
        <v>126894</v>
      </c>
      <c r="J81" s="214">
        <f>IF($I$83&lt;&gt;0,I81/$I$83*100,0)</f>
        <v>86.520799383620954</v>
      </c>
      <c r="K81" s="198">
        <f t="shared" ref="K81:L83" si="36">IF(OR(B81&lt;&gt;0)*(E81&lt;&gt;0),B81/E81*100," ")</f>
        <v>256.4422110552764</v>
      </c>
      <c r="L81" s="183">
        <f t="shared" si="36"/>
        <v>233.16600996743492</v>
      </c>
      <c r="M81" s="197">
        <f t="shared" ref="M81:N83" si="37">IF(OR(B81&lt;&gt;0)*(H81&lt;&gt;0),B81/H81*100," ")</f>
        <v>96.688139446760133</v>
      </c>
      <c r="N81" s="199">
        <f t="shared" si="37"/>
        <v>102.12933629643639</v>
      </c>
      <c r="O81" s="198">
        <f t="shared" ref="O81:P83" si="38">IF(OR(E81&lt;&gt;0)*(H81&lt;&gt;0),E81/H81*100," ")</f>
        <v>37.703675634710116</v>
      </c>
      <c r="P81" s="183">
        <f t="shared" si="38"/>
        <v>43.801125348716255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79</v>
      </c>
      <c r="B82" s="215">
        <f>B8</f>
        <v>3538</v>
      </c>
      <c r="C82" s="216">
        <f>C8</f>
        <v>13140</v>
      </c>
      <c r="D82" s="217">
        <f>IF($C$83&lt;&gt;0,C82/$C$83*100,0)</f>
        <v>9.2058065239322939</v>
      </c>
      <c r="E82" s="194">
        <f>E8</f>
        <v>3710</v>
      </c>
      <c r="F82" s="154">
        <f>F8</f>
        <v>12997</v>
      </c>
      <c r="G82" s="218">
        <f>IF($F$83&lt;&gt;0,F82/$F$83*100,0)</f>
        <v>18.95214208638339</v>
      </c>
      <c r="H82" s="215">
        <f>H8</f>
        <v>4618</v>
      </c>
      <c r="I82" s="216">
        <f>I8</f>
        <v>19769</v>
      </c>
      <c r="J82" s="219">
        <f>IF($I$83&lt;&gt;0,I82/$I$83*100,0)</f>
        <v>13.479200616379044</v>
      </c>
      <c r="K82" s="138">
        <f t="shared" si="36"/>
        <v>95.363881401617249</v>
      </c>
      <c r="L82" s="139">
        <f t="shared" si="36"/>
        <v>101.10025390474723</v>
      </c>
      <c r="M82" s="140">
        <f t="shared" si="37"/>
        <v>76.613252490255519</v>
      </c>
      <c r="N82" s="162">
        <f t="shared" si="37"/>
        <v>66.467701957610402</v>
      </c>
      <c r="O82" s="138">
        <f t="shared" si="38"/>
        <v>80.337808575140755</v>
      </c>
      <c r="P82" s="139">
        <f t="shared" si="38"/>
        <v>65.744347210278718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80</v>
      </c>
      <c r="B83" s="202">
        <f>B81+B82</f>
        <v>29054</v>
      </c>
      <c r="C83" s="203">
        <f>C81+C82</f>
        <v>142736</v>
      </c>
      <c r="D83" s="204">
        <f>D81+D82</f>
        <v>100</v>
      </c>
      <c r="E83" s="205">
        <f>SUM(E81:E82)</f>
        <v>13660</v>
      </c>
      <c r="F83" s="203">
        <f>SUM(F81:F82)</f>
        <v>68578</v>
      </c>
      <c r="G83" s="206">
        <f>G81+G82</f>
        <v>100</v>
      </c>
      <c r="H83" s="202">
        <f>SUM(H81:H82)</f>
        <v>31008</v>
      </c>
      <c r="I83" s="203">
        <f>SUM(I81:I82)</f>
        <v>146663</v>
      </c>
      <c r="J83" s="204">
        <f>J81+J82</f>
        <v>100</v>
      </c>
      <c r="K83" s="208">
        <f t="shared" si="36"/>
        <v>212.6939970717423</v>
      </c>
      <c r="L83" s="209">
        <f t="shared" si="36"/>
        <v>208.13672023097786</v>
      </c>
      <c r="M83" s="210">
        <f t="shared" si="37"/>
        <v>93.698400412796701</v>
      </c>
      <c r="N83" s="207">
        <f t="shared" si="37"/>
        <v>97.322433060826512</v>
      </c>
      <c r="O83" s="208">
        <f t="shared" si="38"/>
        <v>44.053147574819398</v>
      </c>
      <c r="P83" s="209">
        <f t="shared" si="38"/>
        <v>46.7588962451334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2022-10-25T10:55:21Z</dcterms:modified>
</cp:coreProperties>
</file>