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3EC2C209-FC38-4105-8650-7C128510366F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1" i="5"/>
  <c r="B82" i="5"/>
  <c r="E25" i="3"/>
  <c r="G27" i="3"/>
  <c r="H39" i="3" l="1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P15" i="3" s="1"/>
  <c r="N25" i="3"/>
  <c r="P14" i="3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42" i="3" l="1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<sst xmlns="http://schemas.openxmlformats.org/spreadsheetml/2006/main" count="185" uniqueCount="110">
  <si>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</si>
  <si>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</si>
  <si>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</si>
  <si>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</si>
  <si>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</si>
  <si>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</si>
  <si>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</si>
  <si>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</si>
  <si>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</si>
  <si>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</si>
  <si>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</si>
  <si>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</si>
  <si>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</si>
  <si>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</si>
  <si>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</si>
  <si>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</si>
  <si>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</si>
  <si>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</si>
  <si>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</si>
  <si>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</si>
  <si>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</si>
  <si>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</si>
  <si>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</si>
  <si>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</si>
  <si>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</si>
  <si>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</si>
  <si>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</si>
  <si>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</si>
  <si>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</si>
  <si>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</si>
  <si>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</si>
  <si>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</si>
  <si>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</si>
  <si>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</si>
  <si>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</si>
  <si>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</si>
  <si>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</si>
  <si>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</si>
  <si>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</si>
  <si>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</si>
  <si>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</si>
  <si>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</si>
  <si>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</si>
  <si>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</si>
  <si>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</si>
  <si>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</si>
  <si>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</si>
  <si>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</si>
  <si>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</si>
  <si>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</si>
  <si>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</si>
  <si>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</si>
  <si>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</si>
  <si>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</si>
  <si>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</si>
  <si>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</si>
  <si>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</si>
  <si>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</si>
  <si>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</si>
  <si>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</si>
  <si>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</si>
  <si>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</si>
  <si>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</si>
  <si>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</si>
  <si>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</si>
  <si>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</si>
  <si>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</si>
  <si>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</si>
  <si>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</si>
  <si>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</si>
  <si>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</si>
  <si>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</si>
  <si>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</si>
  <si>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</si>
  <si>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</si>
  <si>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</si>
  <si>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</si>
  <si>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</si>
  <si>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</si>
  <si>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</si>
  <si>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</si>
  <si>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</si>
  <si>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</si>
  <si>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</si>
  <si>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</si>
  <si>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</si>
  <si>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</si>
  <si>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</si>
  <si>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</si>
  <si>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</si>
  <si>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</si>
  <si>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</si>
  <si>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</si>
  <si>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</si>
  <si>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</si>
  <si>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</si>
  <si>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</si>
  <si>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</si>
  <si>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</si>
  <si>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</si>
  <si>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</si>
  <si>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</si>
  <si>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</si>
  <si>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</si>
  <si>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</si>
  <si>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</si>
  <si>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</si>
  <si>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IZVJEŠTAJ PO KAPACITETIMA I-VIII/2022</t>
  </si>
  <si>
    <t>TURISTIČKI PROMET PO ZEMLJAMA  I-VIII/2022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</si>
  <si>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21.11.2022.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kolovoz,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</si>
</sst>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3" fontId="42" fillId="36" borderId="30" xfId="0" applyNumberFormat="1" applyFont="1" applyFill="1" applyBorder="1"/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13.051612016623215</c:v>
                </c:pt>
                <c:pt idx="1">
                  <c:v>48.431718123538623</c:v>
                </c:pt>
                <c:pt idx="2">
                  <c:v>6.4703351024506501</c:v>
                </c:pt>
                <c:pt idx="3">
                  <c:v>0.2422463610383592</c:v>
                </c:pt>
                <c:pt idx="4">
                  <c:v>31.804088396349151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2415</c:v>
                </c:pt>
                <c:pt idx="1">
                  <c:v>64504</c:v>
                </c:pt>
                <c:pt idx="2">
                  <c:v>482825</c:v>
                </c:pt>
                <c:pt idx="3">
                  <c:v>130114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1835</c:v>
                </c:pt>
                <c:pt idx="1">
                  <c:v>47374</c:v>
                </c:pt>
                <c:pt idx="2">
                  <c:v>358749</c:v>
                </c:pt>
                <c:pt idx="3">
                  <c:v>71841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1588</c:v>
                </c:pt>
                <c:pt idx="1">
                  <c:v>69876</c:v>
                </c:pt>
                <c:pt idx="2">
                  <c:v>428440</c:v>
                </c:pt>
                <c:pt idx="3">
                  <c:v>106730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30424</c:v>
                </c:pt>
                <c:pt idx="1">
                  <c:v>70175</c:v>
                </c:pt>
                <c:pt idx="2">
                  <c:v>10663</c:v>
                </c:pt>
                <c:pt idx="3" formatCode="General">
                  <c:v>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16280</c:v>
                </c:pt>
                <c:pt idx="1">
                  <c:v>51773</c:v>
                </c:pt>
                <c:pt idx="2">
                  <c:v>7279</c:v>
                </c:pt>
                <c:pt idx="3" formatCode="General">
                  <c:v>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24700</c:v>
                </c:pt>
                <c:pt idx="1">
                  <c:v>63316</c:v>
                </c:pt>
                <c:pt idx="2">
                  <c:v>12292</c:v>
                </c:pt>
                <c:pt idx="3" formatCode="General">
                  <c:v>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3212739452344588"/>
                  <c:y val="-0.2005532358026064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9.9716770478317021E-2"/>
                  <c:y val="-0.13867292157437644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1587025502409215E-2"/>
                  <c:y val="2.41288457066596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0608908214831356"/>
                  <c:y val="1.52770728649565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8312257609589846"/>
                  <c:y val="6.799381249431295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1.0495945469503427E-3"/>
                  <c:y val="-8.03047245447836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6.1407685979550951E-2"/>
                  <c:y val="-7.602786399619855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359501704078023"/>
                  <c:y val="-2.0504504140169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Hrvatska</c:v>
                </c:pt>
                <c:pt idx="4">
                  <c:v>Italija</c:v>
                </c:pt>
                <c:pt idx="5">
                  <c:v>Mađarska</c:v>
                </c:pt>
                <c:pt idx="6">
                  <c:v>Češka</c:v>
                </c:pt>
                <c:pt idx="7">
                  <c:v>Slovačka</c:v>
                </c:pt>
                <c:pt idx="8">
                  <c:v>Poljska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33.746458819341683</c:v>
                </c:pt>
                <c:pt idx="1">
                  <c:v>12.563505908586794</c:v>
                </c:pt>
                <c:pt idx="2">
                  <c:v>7.4837686693397742</c:v>
                </c:pt>
                <c:pt idx="3">
                  <c:v>7.4209614360645899</c:v>
                </c:pt>
                <c:pt idx="4">
                  <c:v>7.1757631740745857</c:v>
                </c:pt>
                <c:pt idx="5">
                  <c:v>6.3242618311470915</c:v>
                </c:pt>
                <c:pt idx="6">
                  <c:v>4.9992792612574979</c:v>
                </c:pt>
                <c:pt idx="7">
                  <c:v>4.5866931035598606</c:v>
                </c:pt>
                <c:pt idx="8">
                  <c:v>4.1604276187086127</c:v>
                </c:pt>
                <c:pt idx="9">
                  <c:v>1.3236587640360193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topLeftCell="A2" zoomScale="170" zoomScaleNormal="170" workbookViewId="0">
      <selection activeCell="A26" sqref="A26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2"/>
      <c r="B1" s="222"/>
      <c r="C1" s="222"/>
      <c r="D1" s="222"/>
    </row>
    <row r="2" spans="1:6" ht="59.25" customHeight="1" x14ac:dyDescent="0.3">
      <c r="A2" s="222"/>
      <c r="B2" s="222"/>
      <c r="C2" s="222"/>
      <c r="D2" s="222"/>
    </row>
    <row r="3" spans="1:6" ht="22.5" customHeight="1" x14ac:dyDescent="0.3">
      <c r="A3" s="222"/>
      <c r="B3" s="222"/>
      <c r="C3" s="222"/>
      <c r="D3" s="222"/>
    </row>
    <row r="4" spans="1:6" ht="200.25" customHeight="1" x14ac:dyDescent="0.25">
      <c r="A4" s="223" t="s">
        <v>109</v>
      </c>
      <c r="B4" s="224"/>
      <c r="C4" s="224"/>
      <c r="D4" s="224"/>
      <c r="E4" s="224"/>
      <c r="F4" s="225"/>
    </row>
    <row r="5" spans="1:6" ht="15" customHeight="1" x14ac:dyDescent="0.3">
      <c r="A5" s="168" t="s">
        <v>0</v>
      </c>
      <c r="B5" s="221"/>
      <c r="C5" s="221"/>
    </row>
    <row r="6" spans="1:6" ht="15" customHeight="1" x14ac:dyDescent="0.3">
      <c r="A6" s="221"/>
      <c r="B6" s="221"/>
      <c r="C6" s="221"/>
    </row>
    <row r="7" spans="1:6" ht="15" customHeight="1" x14ac:dyDescent="0.3">
      <c r="B7" s="221"/>
      <c r="C7" s="22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D27" sqref="D27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9" width="9.5703125" style="1" bestFit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107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82</v>
      </c>
      <c r="L4" s="253"/>
      <c r="M4" s="253"/>
      <c r="N4" s="253"/>
      <c r="O4" s="253"/>
      <c r="P4" s="253"/>
      <c r="Q4" s="254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</row>
    <row r="5" spans="1:29" ht="15" customHeight="1" thickBot="1" x14ac:dyDescent="0.3">
      <c r="A5" s="257"/>
      <c r="B5" s="258"/>
      <c r="C5" s="92" t="s">
        <v>4</v>
      </c>
      <c r="D5" s="93" t="s">
        <v>5</v>
      </c>
      <c r="E5" s="93" t="s">
        <v>6</v>
      </c>
      <c r="F5" s="94" t="s">
        <v>7</v>
      </c>
      <c r="G5" s="95" t="s">
        <v>4</v>
      </c>
      <c r="H5" s="93" t="s">
        <v>5</v>
      </c>
      <c r="I5" s="93" t="s">
        <v>6</v>
      </c>
      <c r="J5" s="96" t="s">
        <v>7</v>
      </c>
      <c r="K5" s="118"/>
      <c r="L5" s="119"/>
      <c r="M5" s="119"/>
      <c r="N5" s="119"/>
      <c r="O5" s="119"/>
      <c r="P5" s="119"/>
      <c r="Q5" s="120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</row>
    <row r="6" spans="1:29" ht="15" customHeight="1" x14ac:dyDescent="0.25">
      <c r="A6" s="264" t="s">
        <v>8</v>
      </c>
      <c r="B6" s="33" t="s">
        <v>100</v>
      </c>
      <c r="C6" s="106">
        <v>3635</v>
      </c>
      <c r="D6" s="34">
        <v>26789</v>
      </c>
      <c r="E6" s="34">
        <f>SUM(C6:D6)</f>
        <v>30424</v>
      </c>
      <c r="F6" s="35">
        <f>E6/E42*100</f>
        <v>24.374298990546386</v>
      </c>
      <c r="G6" s="99">
        <v>8346</v>
      </c>
      <c r="H6" s="34">
        <v>121768</v>
      </c>
      <c r="I6" s="34">
        <f>SUM(G6:H6)</f>
        <v>130114</v>
      </c>
      <c r="J6" s="86">
        <f>I6/I42*100</f>
        <v>13.051612016623215</v>
      </c>
      <c r="K6" s="72"/>
      <c r="L6" s="73"/>
      <c r="M6" s="117"/>
      <c r="N6" s="117"/>
      <c r="O6" s="117"/>
      <c r="P6" s="73"/>
      <c r="Q6" s="74"/>
      <c r="S6" s="121"/>
      <c r="T6" s="121"/>
      <c r="U6" s="121"/>
      <c r="V6" s="121"/>
      <c r="W6" s="121"/>
      <c r="X6" s="121"/>
      <c r="Y6" s="121"/>
      <c r="Z6" s="121"/>
      <c r="AA6" s="121"/>
      <c r="AB6" s="121"/>
      <c r="AC6" s="121"/>
    </row>
    <row r="7" spans="1:29" ht="15" customHeight="1" x14ac:dyDescent="0.25">
      <c r="A7" s="265"/>
      <c r="B7" s="4" t="s">
        <v>9</v>
      </c>
      <c r="C7" s="105">
        <v>3101</v>
      </c>
      <c r="D7" s="6">
        <v>13179</v>
      </c>
      <c r="E7" s="6">
        <f>SUM(C7:D7)</f>
        <v>16280</v>
      </c>
      <c r="F7" s="7">
        <f>E7/E43*100</f>
        <v>18.209068742589981</v>
      </c>
      <c r="G7" s="103">
        <v>9805</v>
      </c>
      <c r="H7" s="6">
        <v>62036</v>
      </c>
      <c r="I7" s="6">
        <f>SUM(G7:H7)</f>
        <v>71841</v>
      </c>
      <c r="J7" s="87">
        <f>I7/I43*100</f>
        <v>9.2698423348735535</v>
      </c>
      <c r="K7" s="75"/>
      <c r="L7" s="111"/>
      <c r="Q7" s="76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</row>
    <row r="8" spans="1:29" ht="15" customHeight="1" x14ac:dyDescent="0.25">
      <c r="A8" s="265"/>
      <c r="B8" s="4" t="s">
        <v>11</v>
      </c>
      <c r="C8" s="105">
        <v>2866</v>
      </c>
      <c r="D8" s="6">
        <v>21834</v>
      </c>
      <c r="E8" s="6">
        <f>SUM(C8:D8)</f>
        <v>24700</v>
      </c>
      <c r="F8" s="7">
        <f>E8/E44*100</f>
        <v>21.571864001187762</v>
      </c>
      <c r="G8" s="103">
        <v>7746</v>
      </c>
      <c r="H8" s="6">
        <v>98984</v>
      </c>
      <c r="I8" s="6">
        <f>SUM(G8:H8)</f>
        <v>106730</v>
      </c>
      <c r="J8" s="87">
        <f>I8/I44*100</f>
        <v>9.5572742471172809</v>
      </c>
      <c r="K8" s="75"/>
      <c r="L8" s="111"/>
      <c r="Q8" s="76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</row>
    <row r="9" spans="1:29" ht="15" customHeight="1" x14ac:dyDescent="0.25">
      <c r="A9" s="265"/>
      <c r="B9" s="4" t="s">
        <v>101</v>
      </c>
      <c r="C9" s="8">
        <f>C6/C7*100</f>
        <v>117.22025153176394</v>
      </c>
      <c r="D9" s="9">
        <f>D6/D7*100</f>
        <v>203.27035435162003</v>
      </c>
      <c r="E9" s="9">
        <f>E6/E7*100</f>
        <v>186.87960687960688</v>
      </c>
      <c r="F9" s="7"/>
      <c r="G9" s="10">
        <f>G6/G7*100</f>
        <v>85.119836817950016</v>
      </c>
      <c r="H9" s="9">
        <f>H6/H7*100</f>
        <v>196.28602746792185</v>
      </c>
      <c r="I9" s="9">
        <f>I6/I7*100</f>
        <v>181.1138486379644</v>
      </c>
      <c r="J9" s="87"/>
      <c r="K9" s="75"/>
      <c r="L9" s="111"/>
      <c r="Q9" s="76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</row>
    <row r="10" spans="1:29" ht="15" customHeight="1" x14ac:dyDescent="0.25">
      <c r="A10" s="265"/>
      <c r="B10" s="4" t="s">
        <v>104</v>
      </c>
      <c r="C10" s="8">
        <f>C6/C8*100</f>
        <v>126.83182135380322</v>
      </c>
      <c r="D10" s="9">
        <f>D6/D8*100</f>
        <v>122.69396354309792</v>
      </c>
      <c r="E10" s="9">
        <f>E6/E8*100</f>
        <v>123.17408906882592</v>
      </c>
      <c r="F10" s="7"/>
      <c r="G10" s="10">
        <f>G6/G8*100</f>
        <v>107.74593338497289</v>
      </c>
      <c r="H10" s="9">
        <f>H6/H8*100</f>
        <v>123.01786147256122</v>
      </c>
      <c r="I10" s="9">
        <f>I6/I8*100</f>
        <v>121.90949123957651</v>
      </c>
      <c r="J10" s="87"/>
      <c r="K10" s="75"/>
      <c r="L10" s="111"/>
      <c r="M10" s="111"/>
      <c r="N10" s="111"/>
      <c r="O10" s="111"/>
      <c r="Q10" s="76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</row>
    <row r="11" spans="1:29" ht="15" customHeight="1" thickBot="1" x14ac:dyDescent="0.3">
      <c r="A11" s="266"/>
      <c r="B11" s="18" t="s">
        <v>7</v>
      </c>
      <c r="C11" s="55">
        <f>C6/E6*100</f>
        <v>11.947804364975021</v>
      </c>
      <c r="D11" s="20">
        <f>D6/E6*100</f>
        <v>88.052195635024972</v>
      </c>
      <c r="E11" s="20">
        <f>SUM(C11:D11)</f>
        <v>100</v>
      </c>
      <c r="F11" s="21"/>
      <c r="G11" s="19">
        <f>G6/I6*100</f>
        <v>6.4143750864626394</v>
      </c>
      <c r="H11" s="20">
        <f>H6/I6*100</f>
        <v>93.585624913537359</v>
      </c>
      <c r="I11" s="20">
        <f>SUM(G11:H11)</f>
        <v>100</v>
      </c>
      <c r="J11" s="88"/>
      <c r="K11" s="75"/>
      <c r="Q11" s="76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</row>
    <row r="12" spans="1:29" ht="15" customHeight="1" x14ac:dyDescent="0.25">
      <c r="A12" s="267" t="s">
        <v>12</v>
      </c>
      <c r="B12" s="33" t="s">
        <v>100</v>
      </c>
      <c r="C12" s="106">
        <v>6121</v>
      </c>
      <c r="D12" s="34">
        <v>64054</v>
      </c>
      <c r="E12" s="37">
        <f>SUM(C12:D12)</f>
        <v>70175</v>
      </c>
      <c r="F12" s="38">
        <f>E12/E42*100</f>
        <v>56.220958179778876</v>
      </c>
      <c r="G12" s="102">
        <v>35646</v>
      </c>
      <c r="H12" s="37">
        <v>447179</v>
      </c>
      <c r="I12" s="37">
        <f>SUM(G12:H12)</f>
        <v>482825</v>
      </c>
      <c r="J12" s="89">
        <f>I12/I42*100</f>
        <v>48.431718123538623</v>
      </c>
      <c r="K12" s="75"/>
      <c r="M12" s="111" t="s">
        <v>8</v>
      </c>
      <c r="N12" s="111" t="s">
        <v>12</v>
      </c>
      <c r="O12" s="111" t="s">
        <v>13</v>
      </c>
      <c r="P12" s="111" t="s">
        <v>14</v>
      </c>
      <c r="Q12" s="76"/>
      <c r="S12" s="121"/>
      <c r="T12" s="121"/>
      <c r="U12" s="121"/>
      <c r="V12" s="121"/>
      <c r="W12" s="121"/>
      <c r="X12" s="121"/>
      <c r="Y12" s="121"/>
      <c r="Z12" s="121"/>
      <c r="AA12" s="121"/>
      <c r="AB12" s="121"/>
      <c r="AC12" s="121"/>
    </row>
    <row r="13" spans="1:29" ht="15" customHeight="1" x14ac:dyDescent="0.25">
      <c r="A13" s="267"/>
      <c r="B13" s="4" t="s">
        <v>9</v>
      </c>
      <c r="C13" s="105">
        <v>6926</v>
      </c>
      <c r="D13" s="6">
        <v>44847</v>
      </c>
      <c r="E13" s="6">
        <f>SUM(C13:D13)</f>
        <v>51773</v>
      </c>
      <c r="F13" s="7">
        <f>E13/E43*100</f>
        <v>57.90774668366776</v>
      </c>
      <c r="G13" s="103">
        <v>42026</v>
      </c>
      <c r="H13" s="6">
        <v>316723</v>
      </c>
      <c r="I13" s="6">
        <f>SUM(G13:H13)</f>
        <v>358749</v>
      </c>
      <c r="J13" s="87">
        <f>I13/I43*100</f>
        <v>46.29037273692672</v>
      </c>
      <c r="K13" s="75"/>
      <c r="L13" s="111" t="s">
        <v>9</v>
      </c>
      <c r="M13" s="122">
        <f>E6</f>
        <v>30424</v>
      </c>
      <c r="N13" s="122">
        <f>E12</f>
        <v>70175</v>
      </c>
      <c r="O13" s="122">
        <f>E18</f>
        <v>10663</v>
      </c>
      <c r="P13" s="1">
        <f>E24</f>
        <v>415</v>
      </c>
      <c r="Q13" s="76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</row>
    <row r="14" spans="1:29" ht="15" customHeight="1" x14ac:dyDescent="0.25">
      <c r="A14" s="267"/>
      <c r="B14" s="4" t="s">
        <v>11</v>
      </c>
      <c r="C14" s="105">
        <v>6081</v>
      </c>
      <c r="D14" s="6">
        <v>57235</v>
      </c>
      <c r="E14" s="6">
        <f>SUM(C14:D14)</f>
        <v>63316</v>
      </c>
      <c r="F14" s="7">
        <f>E14/E44*100</f>
        <v>55.297333647741063</v>
      </c>
      <c r="G14" s="103">
        <v>38733</v>
      </c>
      <c r="H14" s="6">
        <v>389707</v>
      </c>
      <c r="I14" s="6">
        <f>SUM(G14:H14)</f>
        <v>428440</v>
      </c>
      <c r="J14" s="87">
        <f>I14/I44*100</f>
        <v>38.365207330974684</v>
      </c>
      <c r="K14" s="75"/>
      <c r="L14" s="111" t="s">
        <v>10</v>
      </c>
      <c r="M14" s="122">
        <f>E7</f>
        <v>16280</v>
      </c>
      <c r="N14" s="122">
        <f>E13</f>
        <v>51773</v>
      </c>
      <c r="O14" s="123">
        <f>E19</f>
        <v>7279</v>
      </c>
      <c r="P14" s="1">
        <f>E25</f>
        <v>347</v>
      </c>
      <c r="Q14" s="76"/>
      <c r="S14" s="121"/>
      <c r="T14" s="121"/>
      <c r="U14" s="121"/>
      <c r="V14" s="121"/>
      <c r="W14" s="121"/>
      <c r="X14" s="121"/>
      <c r="Y14" s="121"/>
      <c r="Z14" s="121"/>
      <c r="AA14" s="121"/>
      <c r="AB14" s="121"/>
      <c r="AC14" s="121"/>
    </row>
    <row r="15" spans="1:29" ht="15" customHeight="1" x14ac:dyDescent="0.25">
      <c r="A15" s="267"/>
      <c r="B15" s="4" t="s">
        <v>101</v>
      </c>
      <c r="C15" s="12">
        <f>C12/C13*100</f>
        <v>88.377129656367316</v>
      </c>
      <c r="D15" s="13">
        <f>D12/D13*11</f>
        <v>15.711062055432917</v>
      </c>
      <c r="E15" s="13">
        <f>E12/E13*100</f>
        <v>135.54362312402216</v>
      </c>
      <c r="F15" s="7"/>
      <c r="G15" s="17">
        <f>G12/G13*100</f>
        <v>84.818921619949549</v>
      </c>
      <c r="H15" s="13">
        <f>H12/H13*100</f>
        <v>141.18930421851269</v>
      </c>
      <c r="I15" s="13">
        <f>I12/I13*100</f>
        <v>134.58574100554983</v>
      </c>
      <c r="J15" s="87"/>
      <c r="K15" s="75"/>
      <c r="L15" s="111" t="s">
        <v>11</v>
      </c>
      <c r="M15" s="122">
        <f>E8</f>
        <v>24700</v>
      </c>
      <c r="N15" s="122">
        <f>E14</f>
        <v>63316</v>
      </c>
      <c r="O15" s="123">
        <f>E20</f>
        <v>12292</v>
      </c>
      <c r="P15" s="1">
        <f>E26</f>
        <v>286</v>
      </c>
      <c r="Q15" s="76"/>
      <c r="S15" s="121"/>
      <c r="T15" s="121"/>
      <c r="U15" s="121"/>
      <c r="V15" s="121"/>
      <c r="W15" s="121"/>
      <c r="X15" s="121"/>
      <c r="Y15" s="121"/>
      <c r="Z15" s="121"/>
      <c r="AA15" s="121"/>
      <c r="AB15" s="121"/>
      <c r="AC15" s="121"/>
    </row>
    <row r="16" spans="1:29" ht="15" customHeight="1" x14ac:dyDescent="0.25">
      <c r="A16" s="267"/>
      <c r="B16" s="4" t="s">
        <v>104</v>
      </c>
      <c r="C16" s="12">
        <f>C12/C14*100</f>
        <v>100.65778654826509</v>
      </c>
      <c r="D16" s="13">
        <f>D12/D14*100</f>
        <v>111.91403861273696</v>
      </c>
      <c r="E16" s="13">
        <f>E12/E14*100</f>
        <v>110.83296481142206</v>
      </c>
      <c r="F16" s="7"/>
      <c r="G16" s="17">
        <f>G12/G14*100</f>
        <v>92.030051893734026</v>
      </c>
      <c r="H16" s="13">
        <f>H12/H14*100</f>
        <v>114.74748978078402</v>
      </c>
      <c r="I16" s="13">
        <f>I12/I14*100</f>
        <v>112.69372607599664</v>
      </c>
      <c r="J16" s="87"/>
      <c r="K16" s="75"/>
      <c r="Q16" s="76"/>
      <c r="S16" s="121"/>
      <c r="T16" s="121"/>
      <c r="U16" s="121"/>
      <c r="V16" s="121"/>
      <c r="W16" s="121"/>
      <c r="X16" s="121"/>
      <c r="Y16" s="121"/>
      <c r="Z16" s="121"/>
      <c r="AA16" s="121"/>
      <c r="AB16" s="121"/>
      <c r="AC16" s="121"/>
    </row>
    <row r="17" spans="1:29" ht="15" customHeight="1" thickBot="1" x14ac:dyDescent="0.3">
      <c r="A17" s="267"/>
      <c r="B17" s="11" t="s">
        <v>7</v>
      </c>
      <c r="C17" s="56">
        <f>C12/E12*100</f>
        <v>8.722479515496973</v>
      </c>
      <c r="D17" s="15">
        <f>D12/E12*100</f>
        <v>91.277520484503029</v>
      </c>
      <c r="E17" s="15">
        <f>SUM(C17:D17)</f>
        <v>100</v>
      </c>
      <c r="F17" s="16"/>
      <c r="G17" s="14">
        <f>G12/I12*100</f>
        <v>7.3827991508310458</v>
      </c>
      <c r="H17" s="15">
        <f>H12/I12*100</f>
        <v>92.617200849168952</v>
      </c>
      <c r="I17" s="15">
        <f>SUM(G17:H17)</f>
        <v>100</v>
      </c>
      <c r="J17" s="90"/>
      <c r="K17" s="75"/>
      <c r="Q17" s="76"/>
      <c r="S17" s="121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</row>
    <row r="18" spans="1:29" ht="15" customHeight="1" thickBot="1" x14ac:dyDescent="0.3">
      <c r="A18" s="268" t="s">
        <v>13</v>
      </c>
      <c r="B18" s="33" t="s">
        <v>100</v>
      </c>
      <c r="C18" s="106">
        <v>969</v>
      </c>
      <c r="D18" s="34">
        <v>9694</v>
      </c>
      <c r="E18" s="34">
        <f>SUM(C18:D18)</f>
        <v>10663</v>
      </c>
      <c r="F18" s="35">
        <f>E18/E42*100</f>
        <v>8.5427014901458094</v>
      </c>
      <c r="G18" s="99">
        <v>6447</v>
      </c>
      <c r="H18" s="34">
        <v>58057</v>
      </c>
      <c r="I18" s="34">
        <f>SUM(G18:H18)</f>
        <v>64504</v>
      </c>
      <c r="J18" s="86">
        <f>I18/I42*100</f>
        <v>6.4703351024506501</v>
      </c>
      <c r="K18" s="77"/>
      <c r="L18" s="78"/>
      <c r="M18" s="78"/>
      <c r="N18" s="78"/>
      <c r="O18" s="78"/>
      <c r="P18" s="78"/>
      <c r="Q18" s="79"/>
      <c r="S18" s="121"/>
      <c r="T18" s="121"/>
      <c r="U18" s="121"/>
      <c r="V18" s="121"/>
      <c r="W18" s="121"/>
      <c r="X18" s="121"/>
      <c r="Y18" s="121"/>
      <c r="Z18" s="121"/>
      <c r="AA18" s="121"/>
      <c r="AB18" s="121"/>
      <c r="AC18" s="121"/>
    </row>
    <row r="19" spans="1:29" ht="15" customHeight="1" x14ac:dyDescent="0.25">
      <c r="A19" s="269"/>
      <c r="B19" s="4" t="s">
        <v>9</v>
      </c>
      <c r="C19" s="105">
        <v>815</v>
      </c>
      <c r="D19" s="6">
        <v>6464</v>
      </c>
      <c r="E19" s="6">
        <f>SUM(C19:D19)</f>
        <v>7279</v>
      </c>
      <c r="F19" s="7">
        <f>E19/E43*100</f>
        <v>8.1415117553631742</v>
      </c>
      <c r="G19" s="103">
        <v>5262</v>
      </c>
      <c r="H19" s="6">
        <v>42112</v>
      </c>
      <c r="I19" s="6">
        <f>SUM(G19:H19)</f>
        <v>47374</v>
      </c>
      <c r="J19" s="87">
        <f>I19/I43*100</f>
        <v>6.1127978559917011</v>
      </c>
      <c r="K19" s="75"/>
      <c r="Q19" s="76"/>
      <c r="S19" s="121"/>
      <c r="T19" s="121"/>
      <c r="U19" s="121"/>
      <c r="V19" s="121"/>
      <c r="W19" s="121"/>
      <c r="X19" s="121"/>
      <c r="Y19" s="121"/>
      <c r="Z19" s="121"/>
      <c r="AA19" s="121"/>
      <c r="AB19" s="121"/>
      <c r="AC19" s="121"/>
    </row>
    <row r="20" spans="1:29" ht="15" customHeight="1" x14ac:dyDescent="0.25">
      <c r="A20" s="269"/>
      <c r="B20" s="4" t="s">
        <v>11</v>
      </c>
      <c r="C20" s="105">
        <v>1606</v>
      </c>
      <c r="D20" s="6">
        <v>10686</v>
      </c>
      <c r="E20" s="6">
        <f>SUM(C20:D20)</f>
        <v>12292</v>
      </c>
      <c r="F20" s="7">
        <f>E20/E44*100</f>
        <v>10.735277421157893</v>
      </c>
      <c r="G20" s="103">
        <v>8866</v>
      </c>
      <c r="H20" s="6">
        <v>61010</v>
      </c>
      <c r="I20" s="6">
        <f>SUM(G20:H20)</f>
        <v>69876</v>
      </c>
      <c r="J20" s="87">
        <f>I20/I44*100</f>
        <v>6.2571357190252712</v>
      </c>
      <c r="K20" s="75"/>
      <c r="Q20" s="76"/>
      <c r="S20" s="121"/>
      <c r="T20" s="121"/>
      <c r="U20" s="121"/>
      <c r="V20" s="121"/>
      <c r="W20" s="121"/>
      <c r="X20" s="121"/>
      <c r="Y20" s="121"/>
      <c r="Z20" s="121"/>
      <c r="AA20" s="121"/>
      <c r="AB20" s="121"/>
      <c r="AC20" s="121"/>
    </row>
    <row r="21" spans="1:29" ht="15" customHeight="1" x14ac:dyDescent="0.25">
      <c r="A21" s="269"/>
      <c r="B21" s="4" t="s">
        <v>101</v>
      </c>
      <c r="C21" s="12">
        <f>C18/C19*100</f>
        <v>118.89570552147239</v>
      </c>
      <c r="D21" s="13">
        <f>D18/D19*100</f>
        <v>149.96905940594058</v>
      </c>
      <c r="E21" s="13">
        <f>E18/E19*100</f>
        <v>146.48990245912901</v>
      </c>
      <c r="F21" s="7"/>
      <c r="G21" s="17">
        <f>G18/G19*100</f>
        <v>122.51995438996579</v>
      </c>
      <c r="H21" s="13">
        <f>H18/H19*100</f>
        <v>137.86331686930092</v>
      </c>
      <c r="I21" s="13">
        <f>I18/I19*100</f>
        <v>136.1590745978807</v>
      </c>
      <c r="J21" s="87"/>
      <c r="K21" s="75"/>
      <c r="Q21" s="76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</row>
    <row r="22" spans="1:29" ht="15" customHeight="1" x14ac:dyDescent="0.25">
      <c r="A22" s="269"/>
      <c r="B22" s="4" t="s">
        <v>104</v>
      </c>
      <c r="C22" s="12">
        <f>C18/C20*100</f>
        <v>60.336239103362388</v>
      </c>
      <c r="D22" s="13">
        <f>D18/D20*100</f>
        <v>90.716825753322112</v>
      </c>
      <c r="E22" s="13">
        <f>E18/E20*100</f>
        <v>86.74747803449398</v>
      </c>
      <c r="F22" s="7"/>
      <c r="G22" s="17">
        <f>G18/G20*100</f>
        <v>72.715993683735618</v>
      </c>
      <c r="H22" s="13">
        <f>H18/H20*100</f>
        <v>95.159809867234884</v>
      </c>
      <c r="I22" s="13">
        <f>I18/I20*100</f>
        <v>92.312095712404826</v>
      </c>
      <c r="J22" s="87"/>
      <c r="K22" s="75"/>
      <c r="Q22" s="76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</row>
    <row r="23" spans="1:29" ht="15" customHeight="1" thickBot="1" x14ac:dyDescent="0.3">
      <c r="A23" s="270"/>
      <c r="B23" s="18" t="s">
        <v>7</v>
      </c>
      <c r="C23" s="55">
        <f>C18/E18*100</f>
        <v>9.0874988277220297</v>
      </c>
      <c r="D23" s="20">
        <f>D18/E18*100</f>
        <v>90.91250117227797</v>
      </c>
      <c r="E23" s="20">
        <f>SUM(C23:D23)</f>
        <v>100</v>
      </c>
      <c r="F23" s="21"/>
      <c r="G23" s="19">
        <f>G18/I18*100</f>
        <v>9.9947290090537013</v>
      </c>
      <c r="H23" s="20">
        <f>H18/I18*100</f>
        <v>90.0052709909463</v>
      </c>
      <c r="I23" s="20">
        <f>SUM(G23:H23)</f>
        <v>100</v>
      </c>
      <c r="J23" s="88"/>
      <c r="K23" s="75"/>
      <c r="Q23" s="76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</row>
    <row r="24" spans="1:29" ht="15" customHeight="1" x14ac:dyDescent="0.25">
      <c r="A24" s="271" t="s">
        <v>14</v>
      </c>
      <c r="B24" s="33" t="s">
        <v>100</v>
      </c>
      <c r="C24" s="104">
        <v>6</v>
      </c>
      <c r="D24" s="37">
        <v>409</v>
      </c>
      <c r="E24" s="36">
        <f>SUM(C24:D24)</f>
        <v>415</v>
      </c>
      <c r="F24" s="38">
        <f>E24/E42*100</f>
        <v>0.33247876942797627</v>
      </c>
      <c r="G24" s="102">
        <v>13</v>
      </c>
      <c r="H24" s="37">
        <v>2402</v>
      </c>
      <c r="I24" s="37">
        <f>SUM(G24:H24)</f>
        <v>2415</v>
      </c>
      <c r="J24" s="89">
        <f>I24/I42*100</f>
        <v>0.2422463610383592</v>
      </c>
      <c r="K24" s="75"/>
      <c r="M24" s="111" t="s">
        <v>9</v>
      </c>
      <c r="N24" s="111" t="s">
        <v>10</v>
      </c>
      <c r="O24" s="111" t="s">
        <v>11</v>
      </c>
      <c r="Q24" s="76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</row>
    <row r="25" spans="1:29" ht="15" customHeight="1" x14ac:dyDescent="0.25">
      <c r="A25" s="271"/>
      <c r="B25" s="4" t="s">
        <v>9</v>
      </c>
      <c r="C25" s="105">
        <v>2</v>
      </c>
      <c r="D25" s="6">
        <v>345</v>
      </c>
      <c r="E25" s="6">
        <f>SUM(C25:D25)</f>
        <v>347</v>
      </c>
      <c r="F25" s="7">
        <f>E25/E43*100</f>
        <v>0.38811712860434422</v>
      </c>
      <c r="G25" s="103">
        <v>16</v>
      </c>
      <c r="H25" s="6">
        <v>1819</v>
      </c>
      <c r="I25" s="6">
        <f>SUM(G25:H25)</f>
        <v>1835</v>
      </c>
      <c r="J25" s="87">
        <f>I25/I43*100</f>
        <v>0.23677511009720037</v>
      </c>
      <c r="K25" s="75"/>
      <c r="L25" s="111" t="s">
        <v>14</v>
      </c>
      <c r="M25" s="111">
        <f>I24</f>
        <v>2415</v>
      </c>
      <c r="N25" s="111">
        <f>I25</f>
        <v>1835</v>
      </c>
      <c r="O25" s="111">
        <f>I26</f>
        <v>1588</v>
      </c>
      <c r="Q25" s="76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</row>
    <row r="26" spans="1:29" ht="15" customHeight="1" x14ac:dyDescent="0.25">
      <c r="A26" s="271"/>
      <c r="B26" s="4" t="s">
        <v>11</v>
      </c>
      <c r="C26" s="105">
        <v>8</v>
      </c>
      <c r="D26" s="6">
        <v>278</v>
      </c>
      <c r="E26" s="5">
        <f>SUM(C26:D26)</f>
        <v>286</v>
      </c>
      <c r="F26" s="7">
        <f>E26/E44*100</f>
        <v>0.24977947790848989</v>
      </c>
      <c r="G26" s="103">
        <v>26</v>
      </c>
      <c r="H26" s="6">
        <v>1562</v>
      </c>
      <c r="I26" s="5">
        <f>SUM(G26:H26)</f>
        <v>1588</v>
      </c>
      <c r="J26" s="87">
        <f>I26/I44*100</f>
        <v>0.14219948940712304</v>
      </c>
      <c r="K26" s="75"/>
      <c r="L26" s="111" t="s">
        <v>13</v>
      </c>
      <c r="M26" s="123">
        <f>I18</f>
        <v>64504</v>
      </c>
      <c r="N26" s="123">
        <f>I19</f>
        <v>47374</v>
      </c>
      <c r="O26" s="123">
        <f>I20</f>
        <v>69876</v>
      </c>
      <c r="Q26" s="76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</row>
    <row r="27" spans="1:29" ht="15" customHeight="1" x14ac:dyDescent="0.25">
      <c r="A27" s="271"/>
      <c r="B27" s="4" t="s">
        <v>101</v>
      </c>
      <c r="C27" s="12">
        <f>C24/C25*100</f>
        <v>300</v>
      </c>
      <c r="D27" s="13">
        <f>D24/D25*100</f>
        <v>118.55072463768114</v>
      </c>
      <c r="E27" s="13">
        <f>E24/E25*100</f>
        <v>119.59654178674353</v>
      </c>
      <c r="F27" s="7"/>
      <c r="G27" s="17">
        <f>G24/G25*100</f>
        <v>81.25</v>
      </c>
      <c r="H27" s="13">
        <f>H24/H25*100</f>
        <v>132.05057724024189</v>
      </c>
      <c r="I27" s="6">
        <f>I24/I25*100</f>
        <v>131.60762942779292</v>
      </c>
      <c r="J27" s="87"/>
      <c r="K27" s="75"/>
      <c r="L27" s="111" t="s">
        <v>12</v>
      </c>
      <c r="M27" s="123">
        <f>I12</f>
        <v>482825</v>
      </c>
      <c r="N27" s="123">
        <f>I13</f>
        <v>358749</v>
      </c>
      <c r="O27" s="123">
        <f>I14</f>
        <v>428440</v>
      </c>
      <c r="Q27" s="76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</row>
    <row r="28" spans="1:29" ht="15" customHeight="1" x14ac:dyDescent="0.25">
      <c r="A28" s="271"/>
      <c r="B28" s="4" t="s">
        <v>104</v>
      </c>
      <c r="C28" s="12">
        <f>C24/C26*100</f>
        <v>75</v>
      </c>
      <c r="D28" s="13">
        <f>D24/D26*100</f>
        <v>147.12230215827338</v>
      </c>
      <c r="E28" s="13">
        <f>E24/E26*100</f>
        <v>145.10489510489509</v>
      </c>
      <c r="F28" s="7"/>
      <c r="G28" s="17">
        <f>G24/G26*100</f>
        <v>50</v>
      </c>
      <c r="H28" s="13">
        <f>H24/H26*100</f>
        <v>153.77720870678618</v>
      </c>
      <c r="I28" s="13">
        <f>I24/I26*100</f>
        <v>152.07808564231738</v>
      </c>
      <c r="J28" s="87"/>
      <c r="K28" s="75"/>
      <c r="L28" s="111" t="s">
        <v>8</v>
      </c>
      <c r="M28" s="123">
        <f>I6</f>
        <v>130114</v>
      </c>
      <c r="N28" s="123">
        <f>I7</f>
        <v>71841</v>
      </c>
      <c r="O28" s="123">
        <f>I8</f>
        <v>106730</v>
      </c>
      <c r="Q28" s="76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</row>
    <row r="29" spans="1:29" ht="15" customHeight="1" thickBot="1" x14ac:dyDescent="0.3">
      <c r="A29" s="271"/>
      <c r="B29" s="11" t="s">
        <v>7</v>
      </c>
      <c r="C29" s="56">
        <f>C24/E24*100</f>
        <v>1.4457831325301205</v>
      </c>
      <c r="D29" s="15">
        <f>D24/E24*100</f>
        <v>98.554216867469876</v>
      </c>
      <c r="E29" s="15">
        <f>SUM(C29:D29)</f>
        <v>100</v>
      </c>
      <c r="F29" s="16"/>
      <c r="G29" s="14">
        <f>G24/I24*100</f>
        <v>0.5383022774327122</v>
      </c>
      <c r="H29" s="15">
        <f>H24/I24*100</f>
        <v>99.461697722567294</v>
      </c>
      <c r="I29" s="15">
        <f>SUM(G29:H29)</f>
        <v>100</v>
      </c>
      <c r="J29" s="90"/>
      <c r="K29" s="75"/>
      <c r="Q29" s="76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</row>
    <row r="30" spans="1:29" ht="15" customHeight="1" x14ac:dyDescent="0.25">
      <c r="A30" s="246" t="s">
        <v>15</v>
      </c>
      <c r="B30" s="39" t="s">
        <v>100</v>
      </c>
      <c r="C30" s="106">
        <f t="shared" ref="C30:J32" si="0">C6+C12+C18+C24</f>
        <v>10731</v>
      </c>
      <c r="D30" s="34">
        <f t="shared" si="0"/>
        <v>100946</v>
      </c>
      <c r="E30" s="34">
        <f t="shared" si="0"/>
        <v>111677</v>
      </c>
      <c r="F30" s="35">
        <f t="shared" si="0"/>
        <v>89.47043742989905</v>
      </c>
      <c r="G30" s="99">
        <f t="shared" si="0"/>
        <v>50452</v>
      </c>
      <c r="H30" s="34">
        <f t="shared" si="0"/>
        <v>629406</v>
      </c>
      <c r="I30" s="34">
        <f t="shared" si="0"/>
        <v>679858</v>
      </c>
      <c r="J30" s="86">
        <f t="shared" si="0"/>
        <v>68.195911603650842</v>
      </c>
      <c r="K30" s="75"/>
      <c r="Q30" s="76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</row>
    <row r="31" spans="1:29" ht="15" customHeight="1" x14ac:dyDescent="0.25">
      <c r="A31" s="247"/>
      <c r="B31" s="226" t="s">
        <v>9</v>
      </c>
      <c r="C31" s="107">
        <f t="shared" si="0"/>
        <v>10844</v>
      </c>
      <c r="D31" s="57">
        <f t="shared" si="0"/>
        <v>64835</v>
      </c>
      <c r="E31" s="57">
        <f t="shared" si="0"/>
        <v>75679</v>
      </c>
      <c r="F31" s="58">
        <f t="shared" si="0"/>
        <v>84.646444310225263</v>
      </c>
      <c r="G31" s="101">
        <f t="shared" si="0"/>
        <v>57109</v>
      </c>
      <c r="H31" s="57">
        <f t="shared" si="0"/>
        <v>422690</v>
      </c>
      <c r="I31" s="57">
        <f t="shared" si="0"/>
        <v>479799</v>
      </c>
      <c r="J31" s="91">
        <f t="shared" si="0"/>
        <v>61.909788037889172</v>
      </c>
      <c r="K31" s="83"/>
      <c r="L31" s="84"/>
      <c r="M31" s="84"/>
      <c r="N31" s="84"/>
      <c r="O31" s="84"/>
      <c r="P31" s="84"/>
      <c r="Q31" s="85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</row>
    <row r="32" spans="1:29" ht="15" customHeight="1" x14ac:dyDescent="0.25">
      <c r="A32" s="247"/>
      <c r="B32" s="226" t="s">
        <v>11</v>
      </c>
      <c r="C32" s="107">
        <f t="shared" si="0"/>
        <v>10561</v>
      </c>
      <c r="D32" s="57">
        <f t="shared" si="0"/>
        <v>90033</v>
      </c>
      <c r="E32" s="57">
        <f t="shared" si="0"/>
        <v>100594</v>
      </c>
      <c r="F32" s="58">
        <f t="shared" si="0"/>
        <v>87.854254547995211</v>
      </c>
      <c r="G32" s="101">
        <f t="shared" si="0"/>
        <v>55371</v>
      </c>
      <c r="H32" s="57">
        <f t="shared" si="0"/>
        <v>551263</v>
      </c>
      <c r="I32" s="57">
        <f t="shared" si="0"/>
        <v>606634</v>
      </c>
      <c r="J32" s="91">
        <f t="shared" si="0"/>
        <v>54.321816786524359</v>
      </c>
      <c r="K32" s="83"/>
      <c r="L32" s="84"/>
      <c r="M32" s="84"/>
      <c r="N32" s="84"/>
      <c r="O32" s="84"/>
      <c r="P32" s="84"/>
      <c r="Q32" s="85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</row>
    <row r="33" spans="1:17" ht="15" customHeight="1" thickBot="1" x14ac:dyDescent="0.3">
      <c r="A33" s="247"/>
      <c r="B33" s="226" t="s">
        <v>101</v>
      </c>
      <c r="C33" s="59">
        <f>C30/C31*100</f>
        <v>98.957949096274433</v>
      </c>
      <c r="D33" s="60">
        <f>D30/D31*100</f>
        <v>155.69676872059844</v>
      </c>
      <c r="E33" s="60">
        <f>E30/E31*100</f>
        <v>147.56669617727508</v>
      </c>
      <c r="F33" s="58"/>
      <c r="G33" s="61">
        <f>G30/G31*100</f>
        <v>88.343343430982856</v>
      </c>
      <c r="H33" s="60">
        <f>H30/H31*100</f>
        <v>148.90487118219028</v>
      </c>
      <c r="I33" s="60">
        <f>I30/I31*100</f>
        <v>141.69641870866758</v>
      </c>
      <c r="J33" s="91"/>
      <c r="K33" s="80"/>
      <c r="L33" s="81"/>
      <c r="M33" s="81"/>
      <c r="N33" s="81"/>
      <c r="O33" s="81"/>
      <c r="P33" s="81"/>
      <c r="Q33" s="82"/>
    </row>
    <row r="34" spans="1:17" ht="15" customHeight="1" x14ac:dyDescent="0.25">
      <c r="A34" s="247"/>
      <c r="B34" s="226" t="s">
        <v>104</v>
      </c>
      <c r="C34" s="59">
        <f>C30/C32*100</f>
        <v>101.60969605151027</v>
      </c>
      <c r="D34" s="60">
        <f>D30/D32*100</f>
        <v>112.12111114813456</v>
      </c>
      <c r="E34" s="60">
        <f>E30/E32*100</f>
        <v>111.01755571902896</v>
      </c>
      <c r="F34" s="58"/>
      <c r="G34" s="61">
        <f>G30/G32*100</f>
        <v>91.116288309765039</v>
      </c>
      <c r="H34" s="60">
        <f>H30/H32*100</f>
        <v>114.17526661502768</v>
      </c>
      <c r="I34" s="60">
        <f>I30/I32*100</f>
        <v>112.07054006204731</v>
      </c>
      <c r="J34" s="58"/>
      <c r="K34" s="238" t="s">
        <v>83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27" t="s">
        <v>7</v>
      </c>
      <c r="C35" s="66">
        <f>C30/E30*100</f>
        <v>9.608961558781127</v>
      </c>
      <c r="D35" s="67">
        <f>D30/E30*100</f>
        <v>90.391038441218868</v>
      </c>
      <c r="E35" s="67">
        <f>SUM(C35:D35)</f>
        <v>100</v>
      </c>
      <c r="F35" s="68"/>
      <c r="G35" s="69">
        <f>G30/I30*100</f>
        <v>7.4209614360645899</v>
      </c>
      <c r="H35" s="67">
        <f>H30/I30*100</f>
        <v>92.579038563935413</v>
      </c>
      <c r="I35" s="67">
        <f>SUM(G35:H35)</f>
        <v>100</v>
      </c>
      <c r="J35" s="68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16</v>
      </c>
      <c r="B36" s="33" t="s">
        <v>100</v>
      </c>
      <c r="C36" s="106">
        <v>3860</v>
      </c>
      <c r="D36" s="34">
        <v>9283</v>
      </c>
      <c r="E36" s="34">
        <f>SUM(C36:D36)</f>
        <v>13143</v>
      </c>
      <c r="F36" s="35">
        <f>E36/E42*100</f>
        <v>10.529562570100945</v>
      </c>
      <c r="G36" s="99">
        <v>145163</v>
      </c>
      <c r="H36" s="34">
        <v>171898</v>
      </c>
      <c r="I36" s="34">
        <f>G36+H36</f>
        <v>317061</v>
      </c>
      <c r="J36" s="35">
        <f>I36/I42*100</f>
        <v>31.804088396349151</v>
      </c>
      <c r="K36" s="75"/>
      <c r="Q36" s="76"/>
    </row>
    <row r="37" spans="1:17" ht="15" customHeight="1" x14ac:dyDescent="0.25">
      <c r="A37" s="250"/>
      <c r="B37" s="4" t="s">
        <v>9</v>
      </c>
      <c r="C37" s="108">
        <v>3917</v>
      </c>
      <c r="D37" s="27">
        <v>9810</v>
      </c>
      <c r="E37" s="194">
        <f>SUM(C37:D37)</f>
        <v>13727</v>
      </c>
      <c r="F37" s="28">
        <f>E37/E43*100</f>
        <v>15.353555689774737</v>
      </c>
      <c r="G37" s="100">
        <v>139476</v>
      </c>
      <c r="H37" s="27">
        <v>155722</v>
      </c>
      <c r="I37" s="27">
        <f>G37+H37</f>
        <v>295198</v>
      </c>
      <c r="J37" s="28">
        <f>I37/I43*100</f>
        <v>38.090211962110821</v>
      </c>
      <c r="K37" s="75"/>
      <c r="L37" s="111" t="s">
        <v>8</v>
      </c>
      <c r="M37" s="112">
        <f>J6</f>
        <v>13.051612016623215</v>
      </c>
      <c r="Q37" s="76"/>
    </row>
    <row r="38" spans="1:17" ht="15" customHeight="1" x14ac:dyDescent="0.25">
      <c r="A38" s="250"/>
      <c r="B38" s="4" t="s">
        <v>11</v>
      </c>
      <c r="C38" s="108">
        <v>5277</v>
      </c>
      <c r="D38" s="27">
        <v>8630</v>
      </c>
      <c r="E38" s="27">
        <f>SUM(C38:D38)</f>
        <v>13907</v>
      </c>
      <c r="F38" s="28">
        <f>E38/E44*100</f>
        <v>12.145745452004785</v>
      </c>
      <c r="G38" s="100">
        <v>236885</v>
      </c>
      <c r="H38" s="27">
        <v>273222</v>
      </c>
      <c r="I38" s="27">
        <f>G38+H38</f>
        <v>510107</v>
      </c>
      <c r="J38" s="28">
        <f>I38/I44*100</f>
        <v>45.678183213475641</v>
      </c>
      <c r="K38" s="75"/>
      <c r="L38" s="111" t="s">
        <v>12</v>
      </c>
      <c r="M38" s="112">
        <f>J12</f>
        <v>48.431718123538623</v>
      </c>
      <c r="Q38" s="76"/>
    </row>
    <row r="39" spans="1:17" ht="15" customHeight="1" x14ac:dyDescent="0.25">
      <c r="A39" s="250"/>
      <c r="B39" s="4" t="s">
        <v>101</v>
      </c>
      <c r="C39" s="29">
        <f>C36/C37*100</f>
        <v>98.544804697472557</v>
      </c>
      <c r="D39" s="30">
        <f>D36/D37*100</f>
        <v>94.627930682976555</v>
      </c>
      <c r="E39" s="30">
        <f>E36/E37*100</f>
        <v>95.745610839950473</v>
      </c>
      <c r="F39" s="28"/>
      <c r="G39" s="31">
        <f>G36/G37*100</f>
        <v>104.07740399782041</v>
      </c>
      <c r="H39" s="30">
        <f>H36/H37*100</f>
        <v>110.38774225864039</v>
      </c>
      <c r="I39" s="30">
        <f>I36/I37*100</f>
        <v>107.40621548926484</v>
      </c>
      <c r="J39" s="28"/>
      <c r="K39" s="75"/>
      <c r="L39" s="111" t="s">
        <v>13</v>
      </c>
      <c r="M39" s="112">
        <f>J18</f>
        <v>6.4703351024506501</v>
      </c>
      <c r="Q39" s="76"/>
    </row>
    <row r="40" spans="1:17" ht="15" customHeight="1" x14ac:dyDescent="0.25">
      <c r="A40" s="250"/>
      <c r="B40" s="4" t="s">
        <v>104</v>
      </c>
      <c r="C40" s="29">
        <f>C36/C38*100</f>
        <v>73.147621754784922</v>
      </c>
      <c r="D40" s="30">
        <f>D36/D38*100</f>
        <v>107.56662804171495</v>
      </c>
      <c r="E40" s="30">
        <f>E36/E38*100</f>
        <v>94.506363701732937</v>
      </c>
      <c r="F40" s="28"/>
      <c r="G40" s="31">
        <f>G36/G38*100</f>
        <v>61.279945965341831</v>
      </c>
      <c r="H40" s="30">
        <f>H36/H38*100</f>
        <v>62.915138605236763</v>
      </c>
      <c r="I40" s="30">
        <f>I36/I38*100</f>
        <v>62.155783002389697</v>
      </c>
      <c r="J40" s="28"/>
      <c r="K40" s="75"/>
      <c r="L40" s="111" t="s">
        <v>14</v>
      </c>
      <c r="M40" s="112">
        <f>J24</f>
        <v>0.2422463610383592</v>
      </c>
      <c r="Q40" s="76"/>
    </row>
    <row r="41" spans="1:17" ht="15" customHeight="1" thickBot="1" x14ac:dyDescent="0.3">
      <c r="A41" s="251"/>
      <c r="B41" s="228" t="s">
        <v>7</v>
      </c>
      <c r="C41" s="63">
        <f>C36/E36*100</f>
        <v>29.369245986456672</v>
      </c>
      <c r="D41" s="64">
        <f>D36/E36*100</f>
        <v>70.630754013543324</v>
      </c>
      <c r="E41" s="64">
        <f>SUM(C41:D41)</f>
        <v>100</v>
      </c>
      <c r="F41" s="32"/>
      <c r="G41" s="65">
        <f>G36/I36*100</f>
        <v>45.78393432178666</v>
      </c>
      <c r="H41" s="64">
        <f>H36/I36*100</f>
        <v>54.21606567821334</v>
      </c>
      <c r="I41" s="64">
        <f>SUM(G41:H41)</f>
        <v>100</v>
      </c>
      <c r="J41" s="32"/>
      <c r="K41" s="75"/>
      <c r="L41" s="111" t="s">
        <v>84</v>
      </c>
      <c r="M41" s="112">
        <f>J36</f>
        <v>31.804088396349151</v>
      </c>
      <c r="Q41" s="76"/>
    </row>
    <row r="42" spans="1:17" ht="15" customHeight="1" x14ac:dyDescent="0.25">
      <c r="A42" s="262" t="s">
        <v>81</v>
      </c>
      <c r="B42" s="62" t="s">
        <v>100</v>
      </c>
      <c r="C42" s="109">
        <f t="shared" ref="C42:D44" si="1">C30+C36</f>
        <v>14591</v>
      </c>
      <c r="D42" s="70">
        <f t="shared" si="1"/>
        <v>110229</v>
      </c>
      <c r="E42" s="70">
        <f>SUM(C42:D42)</f>
        <v>124820</v>
      </c>
      <c r="F42" s="71">
        <f>F6+F12+F18+F24+F36</f>
        <v>100</v>
      </c>
      <c r="G42" s="97">
        <f>G30+G36</f>
        <v>195615</v>
      </c>
      <c r="H42" s="70">
        <f t="shared" ref="G42:H44" si="2">H30+H36</f>
        <v>801304</v>
      </c>
      <c r="I42" s="70">
        <f>SUM(G42:H42)</f>
        <v>996919</v>
      </c>
      <c r="J42" s="71">
        <f>J6+J12+J18+J24+J36</f>
        <v>100</v>
      </c>
      <c r="K42" s="75"/>
      <c r="Q42" s="76"/>
    </row>
    <row r="43" spans="1:17" ht="15" customHeight="1" x14ac:dyDescent="0.25">
      <c r="A43" s="262"/>
      <c r="B43" s="40" t="s">
        <v>9</v>
      </c>
      <c r="C43" s="110">
        <f t="shared" si="1"/>
        <v>14761</v>
      </c>
      <c r="D43" s="41">
        <f t="shared" si="1"/>
        <v>74645</v>
      </c>
      <c r="E43" s="41">
        <f>SUM(C43:D43)</f>
        <v>89406</v>
      </c>
      <c r="F43" s="42">
        <f>F31+F37</f>
        <v>100</v>
      </c>
      <c r="G43" s="98">
        <f t="shared" si="2"/>
        <v>196585</v>
      </c>
      <c r="H43" s="41">
        <f t="shared" si="2"/>
        <v>578412</v>
      </c>
      <c r="I43" s="41">
        <f>SUM(G43:H43)</f>
        <v>774997</v>
      </c>
      <c r="J43" s="42">
        <f>J7+J13+J19+J25+J37</f>
        <v>100</v>
      </c>
      <c r="K43" s="75"/>
      <c r="Q43" s="76"/>
    </row>
    <row r="44" spans="1:17" ht="15" customHeight="1" x14ac:dyDescent="0.25">
      <c r="A44" s="262"/>
      <c r="B44" s="40" t="s">
        <v>11</v>
      </c>
      <c r="C44" s="110">
        <f t="shared" si="1"/>
        <v>15838</v>
      </c>
      <c r="D44" s="41">
        <f t="shared" si="1"/>
        <v>98663</v>
      </c>
      <c r="E44" s="41">
        <f>SUM(C44:D44)</f>
        <v>114501</v>
      </c>
      <c r="F44" s="42">
        <f>F32+F38</f>
        <v>100</v>
      </c>
      <c r="G44" s="98">
        <f t="shared" si="2"/>
        <v>292256</v>
      </c>
      <c r="H44" s="41">
        <f t="shared" si="2"/>
        <v>824485</v>
      </c>
      <c r="I44" s="237">
        <f>SUM(G44:H44)</f>
        <v>1116741</v>
      </c>
      <c r="J44" s="42">
        <f>J32+J38</f>
        <v>100</v>
      </c>
      <c r="K44" s="75"/>
      <c r="Q44" s="76"/>
    </row>
    <row r="45" spans="1:17" ht="15" customHeight="1" x14ac:dyDescent="0.25">
      <c r="A45" s="262"/>
      <c r="B45" s="40" t="s">
        <v>101</v>
      </c>
      <c r="C45" s="43">
        <f>C42/C43*100</f>
        <v>98.84831650972157</v>
      </c>
      <c r="D45" s="44">
        <f>D42/D43*100</f>
        <v>147.67097595284346</v>
      </c>
      <c r="E45" s="44">
        <f>E42/E43*100</f>
        <v>139.61031698096323</v>
      </c>
      <c r="F45" s="42"/>
      <c r="G45" s="45">
        <f>G42/G43*100</f>
        <v>99.506574764096953</v>
      </c>
      <c r="H45" s="44">
        <f>H42/H43*100</f>
        <v>138.5351617877914</v>
      </c>
      <c r="I45" s="44">
        <f>I42/I43*100</f>
        <v>128.63520762015852</v>
      </c>
      <c r="J45" s="42"/>
      <c r="K45" s="75"/>
      <c r="Q45" s="76"/>
    </row>
    <row r="46" spans="1:17" ht="15" customHeight="1" x14ac:dyDescent="0.25">
      <c r="A46" s="262"/>
      <c r="B46" s="40" t="s">
        <v>104</v>
      </c>
      <c r="C46" s="43">
        <f>C42/C44*100</f>
        <v>92.126531127667633</v>
      </c>
      <c r="D46" s="44">
        <f>D42/D44*100</f>
        <v>111.72273293939978</v>
      </c>
      <c r="E46" s="44">
        <f>E42/E44*100</f>
        <v>109.01214836551645</v>
      </c>
      <c r="F46" s="42"/>
      <c r="G46" s="45">
        <f>G42/G44*100</f>
        <v>66.932757582393521</v>
      </c>
      <c r="H46" s="44">
        <f>H42/H44*100</f>
        <v>97.188426714858366</v>
      </c>
      <c r="I46" s="44">
        <f>I42/I44*100</f>
        <v>89.270385881775624</v>
      </c>
      <c r="J46" s="42"/>
      <c r="K46" s="75"/>
      <c r="Q46" s="76"/>
    </row>
    <row r="47" spans="1:17" ht="15" customHeight="1" thickBot="1" x14ac:dyDescent="0.3">
      <c r="A47" s="263"/>
      <c r="B47" s="46" t="s">
        <v>7</v>
      </c>
      <c r="C47" s="47">
        <f>C42/E42*100</f>
        <v>11.689633071623136</v>
      </c>
      <c r="D47" s="48">
        <f>D42/E42*100</f>
        <v>88.310366928376865</v>
      </c>
      <c r="E47" s="48">
        <f>SUM(C47:D47)</f>
        <v>100</v>
      </c>
      <c r="F47" s="49"/>
      <c r="G47" s="50">
        <f>G42/I42*100</f>
        <v>19.621955244107095</v>
      </c>
      <c r="H47" s="48">
        <f>H42/I42*100</f>
        <v>80.378044755892901</v>
      </c>
      <c r="I47" s="48">
        <f>SUM(G47:H47)</f>
        <v>100</v>
      </c>
      <c r="J47" s="49"/>
      <c r="K47" s="77"/>
      <c r="L47" s="78"/>
      <c r="M47" s="78"/>
      <c r="N47" s="78"/>
      <c r="O47" s="78"/>
      <c r="P47" s="78"/>
      <c r="Q47" s="79"/>
    </row>
    <row r="48" spans="1:17" ht="15" customHeight="1" x14ac:dyDescent="0.25">
      <c r="A48" s="113"/>
      <c r="B48" s="114"/>
      <c r="C48" s="114"/>
      <c r="D48" s="114"/>
      <c r="E48" s="114"/>
      <c r="F48" s="114"/>
      <c r="G48" s="114"/>
      <c r="H48" s="114"/>
    </row>
    <row r="49" spans="1:17" ht="15" customHeight="1" x14ac:dyDescent="0.25">
      <c r="A49" s="115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</row>
    <row r="50" spans="1:17" ht="15" customHeight="1" x14ac:dyDescent="0.25">
      <c r="A50" s="115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</row>
    <row r="51" spans="1:17" ht="15" customHeight="1" x14ac:dyDescent="0.25">
      <c r="A51" s="115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</row>
    <row r="52" spans="1:17" ht="15" customHeight="1" x14ac:dyDescent="0.25">
      <c r="A52" s="115"/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</row>
    <row r="53" spans="1:17" ht="15" customHeight="1" x14ac:dyDescent="0.25">
      <c r="A53" s="115"/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</row>
    <row r="54" spans="1:17" ht="15" customHeight="1" x14ac:dyDescent="0.25">
      <c r="A54" s="115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</row>
    <row r="55" spans="1:17" ht="15" customHeight="1" x14ac:dyDescent="0.25">
      <c r="A55" s="115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16"/>
      <c r="N55" s="116"/>
      <c r="O55" s="116"/>
      <c r="P55" s="116"/>
      <c r="Q55" s="116"/>
    </row>
    <row r="56" spans="1:17" ht="15" customHeight="1" x14ac:dyDescent="0.25">
      <c r="A56" s="115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16"/>
      <c r="N56" s="116"/>
      <c r="O56" s="116"/>
      <c r="P56" s="116"/>
      <c r="Q56" s="116"/>
    </row>
    <row r="57" spans="1:17" ht="15" customHeight="1" x14ac:dyDescent="0.25">
      <c r="A57" s="115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</row>
    <row r="58" spans="1:17" ht="15" customHeight="1" x14ac:dyDescent="0.25">
      <c r="A58" s="115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6"/>
    </row>
    <row r="59" spans="1:17" ht="15" customHeight="1" x14ac:dyDescent="0.25">
      <c r="A59" s="115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</row>
    <row r="60" spans="1:17" ht="15" customHeight="1" x14ac:dyDescent="0.25">
      <c r="A60" s="115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</row>
    <row r="61" spans="1:17" ht="15" customHeight="1" x14ac:dyDescent="0.25">
      <c r="A61" s="115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16"/>
      <c r="P61" s="116"/>
      <c r="Q61" s="116"/>
    </row>
    <row r="62" spans="1:17" ht="15" customHeight="1" x14ac:dyDescent="0.25">
      <c r="A62" s="115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</row>
    <row r="63" spans="1:17" ht="15" customHeight="1" x14ac:dyDescent="0.25">
      <c r="A63" s="115"/>
      <c r="B63" s="116"/>
      <c r="C63" s="116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</row>
    <row r="64" spans="1:17" ht="15" customHeight="1" x14ac:dyDescent="0.25">
      <c r="A64" s="115"/>
      <c r="B64" s="116"/>
      <c r="C64" s="116"/>
      <c r="D64" s="116"/>
      <c r="E64" s="116"/>
      <c r="F64" s="116"/>
      <c r="G64" s="116"/>
      <c r="H64" s="116"/>
      <c r="I64" s="116"/>
      <c r="J64" s="116"/>
      <c r="K64" s="116"/>
      <c r="L64" s="116"/>
      <c r="M64" s="116"/>
      <c r="N64" s="116"/>
      <c r="O64" s="116"/>
      <c r="P64" s="116"/>
      <c r="Q64" s="116"/>
    </row>
    <row r="65" spans="1:17" ht="15" customHeight="1" x14ac:dyDescent="0.25">
      <c r="A65" s="115"/>
      <c r="B65" s="116"/>
      <c r="C65" s="116"/>
      <c r="D65" s="116"/>
      <c r="E65" s="116"/>
      <c r="F65" s="116"/>
      <c r="G65" s="116"/>
      <c r="H65" s="116"/>
      <c r="I65" s="116"/>
      <c r="J65" s="116"/>
      <c r="K65" s="116"/>
      <c r="L65" s="116"/>
      <c r="M65" s="116"/>
      <c r="N65" s="116"/>
      <c r="O65" s="116"/>
      <c r="P65" s="116"/>
      <c r="Q65" s="116"/>
    </row>
    <row r="66" spans="1:17" ht="15" customHeight="1" x14ac:dyDescent="0.25">
      <c r="A66" s="115"/>
      <c r="B66" s="116"/>
      <c r="C66" s="116"/>
      <c r="D66" s="116"/>
      <c r="E66" s="116"/>
      <c r="F66" s="116"/>
      <c r="G66" s="116"/>
      <c r="H66" s="116"/>
      <c r="I66" s="116"/>
      <c r="J66" s="116"/>
      <c r="K66" s="116"/>
      <c r="L66" s="116"/>
      <c r="M66" s="116"/>
      <c r="N66" s="116"/>
      <c r="O66" s="116"/>
      <c r="P66" s="116"/>
      <c r="Q66" s="116"/>
    </row>
    <row r="67" spans="1:17" ht="15" customHeight="1" x14ac:dyDescent="0.25">
      <c r="A67" s="115"/>
      <c r="B67" s="116"/>
      <c r="C67" s="116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16"/>
      <c r="P67" s="116"/>
      <c r="Q67" s="116"/>
    </row>
    <row r="68" spans="1:17" ht="15" customHeight="1" x14ac:dyDescent="0.25">
      <c r="A68" s="115"/>
      <c r="B68" s="116"/>
      <c r="C68" s="116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16"/>
      <c r="P68" s="116"/>
      <c r="Q68" s="116"/>
    </row>
    <row r="69" spans="1:17" ht="15" customHeight="1" x14ac:dyDescent="0.25">
      <c r="A69" s="115"/>
      <c r="B69" s="116"/>
      <c r="C69" s="116"/>
      <c r="D69" s="116"/>
      <c r="E69" s="116"/>
      <c r="F69" s="116"/>
      <c r="G69" s="116"/>
      <c r="H69" s="116"/>
      <c r="I69" s="116"/>
      <c r="J69" s="116"/>
      <c r="K69" s="116"/>
      <c r="L69" s="116"/>
      <c r="M69" s="116"/>
      <c r="N69" s="116"/>
      <c r="O69" s="116"/>
      <c r="P69" s="116"/>
      <c r="Q69" s="116"/>
    </row>
    <row r="70" spans="1:17" ht="15" customHeight="1" x14ac:dyDescent="0.25">
      <c r="A70" s="115"/>
      <c r="B70" s="116"/>
      <c r="C70" s="116"/>
      <c r="D70" s="116"/>
      <c r="E70" s="116"/>
      <c r="F70" s="116"/>
      <c r="G70" s="116"/>
      <c r="H70" s="116"/>
      <c r="I70" s="116"/>
      <c r="J70" s="116"/>
      <c r="K70" s="116"/>
      <c r="L70" s="116"/>
      <c r="M70" s="116"/>
      <c r="N70" s="116"/>
      <c r="O70" s="116"/>
      <c r="P70" s="116"/>
      <c r="Q70" s="116"/>
    </row>
    <row r="71" spans="1:17" ht="15" customHeight="1" x14ac:dyDescent="0.25">
      <c r="A71" s="115"/>
      <c r="B71" s="116"/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</row>
    <row r="72" spans="1:17" ht="15" customHeight="1" x14ac:dyDescent="0.25">
      <c r="A72" s="115"/>
      <c r="B72" s="116"/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Z15" sqref="Z15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</row>
    <row r="4" spans="1:44" x14ac:dyDescent="0.25">
      <c r="A4" s="281" t="s">
        <v>102</v>
      </c>
      <c r="B4" s="274" t="s">
        <v>100</v>
      </c>
      <c r="C4" s="274"/>
      <c r="D4" s="274"/>
      <c r="E4" s="275" t="s">
        <v>9</v>
      </c>
      <c r="F4" s="274"/>
      <c r="G4" s="276"/>
      <c r="H4" s="274" t="s">
        <v>11</v>
      </c>
      <c r="I4" s="274"/>
      <c r="J4" s="274"/>
      <c r="K4" s="277" t="s">
        <v>101</v>
      </c>
      <c r="L4" s="278"/>
      <c r="M4" s="274" t="s">
        <v>104</v>
      </c>
      <c r="N4" s="274"/>
      <c r="O4" s="279" t="s">
        <v>105</v>
      </c>
      <c r="P4" s="280"/>
      <c r="Q4" s="134"/>
      <c r="R4" s="134"/>
      <c r="S4" s="134"/>
      <c r="T4" s="134"/>
      <c r="U4" s="134"/>
      <c r="V4" s="134"/>
      <c r="W4" s="141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</row>
    <row r="5" spans="1:44" ht="30.75" thickBot="1" x14ac:dyDescent="0.3">
      <c r="A5" s="282"/>
      <c r="B5" s="22" t="s">
        <v>17</v>
      </c>
      <c r="C5" s="23" t="s">
        <v>18</v>
      </c>
      <c r="D5" s="160" t="s">
        <v>19</v>
      </c>
      <c r="E5" s="24" t="s">
        <v>17</v>
      </c>
      <c r="F5" s="23" t="s">
        <v>18</v>
      </c>
      <c r="G5" s="25" t="s">
        <v>19</v>
      </c>
      <c r="H5" s="22" t="s">
        <v>17</v>
      </c>
      <c r="I5" s="23" t="s">
        <v>18</v>
      </c>
      <c r="J5" s="160" t="s">
        <v>19</v>
      </c>
      <c r="K5" s="24" t="s">
        <v>17</v>
      </c>
      <c r="L5" s="26" t="s">
        <v>18</v>
      </c>
      <c r="M5" s="22" t="s">
        <v>17</v>
      </c>
      <c r="N5" s="154" t="s">
        <v>18</v>
      </c>
      <c r="O5" s="24" t="s">
        <v>17</v>
      </c>
      <c r="P5" s="26" t="s">
        <v>18</v>
      </c>
      <c r="Q5" t="str">
        <f t="shared" ref="Q5:Q14" si="0">A6</f>
        <v>Njemačka</v>
      </c>
      <c r="R5" s="135">
        <f>D6</f>
        <v>33.746458819341683</v>
      </c>
      <c r="W5" s="136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</row>
    <row r="6" spans="1:44" x14ac:dyDescent="0.25">
      <c r="A6" s="216" t="s">
        <v>24</v>
      </c>
      <c r="B6" s="156">
        <v>29079</v>
      </c>
      <c r="C6" s="157">
        <v>229428</v>
      </c>
      <c r="D6" s="161">
        <f t="shared" ref="D6:D37" si="1">IF($C$83&lt;&gt;0,C6/$C$83*100,0)</f>
        <v>33.746458819341683</v>
      </c>
      <c r="E6" s="158">
        <v>20868</v>
      </c>
      <c r="F6" s="157">
        <v>160311</v>
      </c>
      <c r="G6" s="159">
        <f t="shared" ref="G6:G37" si="2">IF($F$83&lt;&gt;0,F6/$F$83*100,0)</f>
        <v>33.412116323710556</v>
      </c>
      <c r="H6" s="156">
        <v>21591</v>
      </c>
      <c r="I6" s="157">
        <v>167058</v>
      </c>
      <c r="J6" s="161">
        <f t="shared" ref="J6:J37" si="3">IF($I$83&lt;&gt;0,I6/$I$83*100,0)</f>
        <v>27.538515810191978</v>
      </c>
      <c r="K6" s="166">
        <f>IF(OR(B6&lt;&gt;0)*(E6&lt;&gt;0),B6/E6*100," ")</f>
        <v>139.3473260494537</v>
      </c>
      <c r="L6" s="167">
        <f>IF(OR(C6&lt;&gt;0)*(F6&lt;&gt;0),C6/F6*100," ")</f>
        <v>143.11432153751147</v>
      </c>
      <c r="M6" s="232">
        <f>IF(OR(B6&lt;&gt;0)*(H6&lt;&gt;0),B6/H6*100," ")</f>
        <v>134.68111713213838</v>
      </c>
      <c r="N6" s="233">
        <f>IF(OR(C6&lt;&gt;0)*(I6&lt;&gt;0),C6/I6*100," ")</f>
        <v>137.33433897209352</v>
      </c>
      <c r="O6" s="165">
        <f>IF(OR(E6&lt;&gt;0)*(H6&lt;&gt;0),E6/H6*100," ")</f>
        <v>96.65138252049465</v>
      </c>
      <c r="P6" s="167">
        <f>IF(OR(F6&lt;&gt;0)*(I6&lt;&gt;0),F6/I6*100," ")</f>
        <v>95.961282907732652</v>
      </c>
      <c r="Q6" t="str">
        <f t="shared" si="0"/>
        <v>Austrija</v>
      </c>
      <c r="R6" s="135">
        <f t="shared" ref="R6:R14" si="4">D7</f>
        <v>12.563505908586794</v>
      </c>
      <c r="W6" s="136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</row>
    <row r="7" spans="1:44" x14ac:dyDescent="0.25">
      <c r="A7" s="214" t="s">
        <v>30</v>
      </c>
      <c r="B7" s="142">
        <v>16279</v>
      </c>
      <c r="C7" s="143">
        <v>85414</v>
      </c>
      <c r="D7" s="162">
        <f t="shared" si="1"/>
        <v>12.563505908586794</v>
      </c>
      <c r="E7" s="146">
        <v>9069</v>
      </c>
      <c r="F7" s="143">
        <v>48964</v>
      </c>
      <c r="G7" s="51">
        <f t="shared" si="2"/>
        <v>10.205106721773076</v>
      </c>
      <c r="H7" s="142">
        <v>12916</v>
      </c>
      <c r="I7" s="143">
        <v>67266</v>
      </c>
      <c r="J7" s="161">
        <f t="shared" si="3"/>
        <v>11.088399265454953</v>
      </c>
      <c r="K7" s="52">
        <f t="shared" ref="K7:K70" si="5">IF(OR(B7&lt;&gt;0)*(E7&lt;&gt;0),B7/E7*100," ")</f>
        <v>179.50159885323632</v>
      </c>
      <c r="L7" s="53">
        <f t="shared" ref="L7:L70" si="6">IF(OR(C7&lt;&gt;0)*(F7&lt;&gt;0),C7/F7*100," ")</f>
        <v>174.44244751245813</v>
      </c>
      <c r="M7" s="52">
        <f t="shared" ref="M7:M70" si="7">IF(OR(B7&lt;&gt;0)*(H7&lt;&gt;0),B7/H7*100," ")</f>
        <v>126.03747290182719</v>
      </c>
      <c r="N7" s="53">
        <f t="shared" ref="N7:N70" si="8">IF(OR(C7&lt;&gt;0)*(I7&lt;&gt;0),C7/I7*100," ")</f>
        <v>126.97945470222697</v>
      </c>
      <c r="O7" s="54">
        <f t="shared" ref="O7:O70" si="9">IF(OR(E7&lt;&gt;0)*(H7&lt;&gt;0),E7/H7*100," ")</f>
        <v>70.215236915453701</v>
      </c>
      <c r="P7" s="53">
        <f t="shared" ref="P7:P70" si="10">IF(OR(F7&lt;&gt;0)*(I7&lt;&gt;0),F7/I7*100," ")</f>
        <v>72.791603484672791</v>
      </c>
      <c r="Q7" t="str">
        <f t="shared" si="0"/>
        <v>Slovenija</v>
      </c>
      <c r="R7" s="135">
        <f t="shared" si="4"/>
        <v>7.4837686693397742</v>
      </c>
      <c r="W7" s="136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</row>
    <row r="8" spans="1:44" x14ac:dyDescent="0.25">
      <c r="A8" s="214" t="s">
        <v>22</v>
      </c>
      <c r="B8" s="142">
        <v>10270</v>
      </c>
      <c r="C8" s="143">
        <v>50879</v>
      </c>
      <c r="D8" s="162">
        <f t="shared" si="1"/>
        <v>7.4837686693397742</v>
      </c>
      <c r="E8" s="146">
        <v>7208</v>
      </c>
      <c r="F8" s="143">
        <v>42155</v>
      </c>
      <c r="G8" s="51">
        <f t="shared" si="2"/>
        <v>8.7859707919357906</v>
      </c>
      <c r="H8" s="142">
        <v>11433</v>
      </c>
      <c r="I8" s="143">
        <v>57462</v>
      </c>
      <c r="J8" s="161">
        <f t="shared" si="3"/>
        <v>9.4722682869736943</v>
      </c>
      <c r="K8" s="52">
        <f t="shared" si="5"/>
        <v>142.480577136515</v>
      </c>
      <c r="L8" s="53">
        <f t="shared" si="6"/>
        <v>120.69505396750088</v>
      </c>
      <c r="M8" s="52">
        <f t="shared" si="7"/>
        <v>89.82769176943934</v>
      </c>
      <c r="N8" s="53">
        <f t="shared" si="8"/>
        <v>88.543733249799871</v>
      </c>
      <c r="O8" s="54">
        <f t="shared" si="9"/>
        <v>63.045569841686344</v>
      </c>
      <c r="P8" s="53">
        <f t="shared" si="10"/>
        <v>73.36152587797153</v>
      </c>
      <c r="Q8" t="str">
        <f t="shared" si="0"/>
        <v>Hrvatska</v>
      </c>
      <c r="R8" s="135">
        <f t="shared" si="4"/>
        <v>7.4209614360645899</v>
      </c>
      <c r="W8" s="136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40"/>
      <c r="AN8" s="140"/>
      <c r="AO8" s="140"/>
      <c r="AP8" s="140"/>
      <c r="AQ8" s="140"/>
      <c r="AR8" s="140"/>
    </row>
    <row r="9" spans="1:44" x14ac:dyDescent="0.25">
      <c r="A9" s="214" t="s">
        <v>85</v>
      </c>
      <c r="B9" s="142">
        <v>10731</v>
      </c>
      <c r="C9" s="143">
        <v>50452</v>
      </c>
      <c r="D9" s="162">
        <f t="shared" si="1"/>
        <v>7.4209614360645899</v>
      </c>
      <c r="E9" s="146">
        <v>10844</v>
      </c>
      <c r="F9" s="143">
        <v>57109</v>
      </c>
      <c r="G9" s="51">
        <f t="shared" si="2"/>
        <v>11.902692585853659</v>
      </c>
      <c r="H9" s="142">
        <v>10561</v>
      </c>
      <c r="I9" s="143">
        <v>55371</v>
      </c>
      <c r="J9" s="161">
        <f t="shared" si="3"/>
        <v>9.1275793971323722</v>
      </c>
      <c r="K9" s="52">
        <f t="shared" si="5"/>
        <v>98.957949096274433</v>
      </c>
      <c r="L9" s="53">
        <f t="shared" si="6"/>
        <v>88.343343430982856</v>
      </c>
      <c r="M9" s="52">
        <f t="shared" si="7"/>
        <v>101.60969605151027</v>
      </c>
      <c r="N9" s="53">
        <f t="shared" si="8"/>
        <v>91.116288309765039</v>
      </c>
      <c r="O9" s="54">
        <f t="shared" si="9"/>
        <v>102.67967048574947</v>
      </c>
      <c r="P9" s="53">
        <f t="shared" si="10"/>
        <v>103.13882718390492</v>
      </c>
      <c r="Q9" t="str">
        <f t="shared" si="0"/>
        <v>Italija</v>
      </c>
      <c r="R9" s="135">
        <f t="shared" si="4"/>
        <v>7.1757631740745857</v>
      </c>
      <c r="W9" s="136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140"/>
      <c r="AM9" s="140"/>
      <c r="AN9" s="140"/>
      <c r="AO9" s="140"/>
      <c r="AP9" s="140"/>
      <c r="AQ9" s="140"/>
      <c r="AR9" s="140"/>
    </row>
    <row r="10" spans="1:44" x14ac:dyDescent="0.25">
      <c r="A10" s="214" t="s">
        <v>42</v>
      </c>
      <c r="B10" s="142">
        <v>8798</v>
      </c>
      <c r="C10" s="143">
        <v>48785</v>
      </c>
      <c r="D10" s="162">
        <f t="shared" si="1"/>
        <v>7.1757631740745857</v>
      </c>
      <c r="E10" s="146">
        <v>3292</v>
      </c>
      <c r="F10" s="143">
        <v>20326</v>
      </c>
      <c r="G10" s="51">
        <f t="shared" si="2"/>
        <v>4.2363573079560402</v>
      </c>
      <c r="H10" s="142">
        <v>11436</v>
      </c>
      <c r="I10" s="143">
        <v>67626</v>
      </c>
      <c r="J10" s="161">
        <f t="shared" si="3"/>
        <v>11.147743120233947</v>
      </c>
      <c r="K10" s="52">
        <f t="shared" si="5"/>
        <v>267.2539489671932</v>
      </c>
      <c r="L10" s="53">
        <f t="shared" si="6"/>
        <v>240.01279149857325</v>
      </c>
      <c r="M10" s="52">
        <f t="shared" si="7"/>
        <v>76.932493878978676</v>
      </c>
      <c r="N10" s="53">
        <f t="shared" si="8"/>
        <v>72.139413834915572</v>
      </c>
      <c r="O10" s="54">
        <f t="shared" si="9"/>
        <v>28.786288912207063</v>
      </c>
      <c r="P10" s="53">
        <f t="shared" si="10"/>
        <v>30.056487149912751</v>
      </c>
      <c r="Q10" t="str">
        <f t="shared" si="0"/>
        <v>Mađarska</v>
      </c>
      <c r="R10" s="135">
        <f t="shared" si="4"/>
        <v>6.3242618311470915</v>
      </c>
      <c r="W10" s="136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</row>
    <row r="11" spans="1:44" x14ac:dyDescent="0.25">
      <c r="A11" s="215" t="s">
        <v>46</v>
      </c>
      <c r="B11" s="150">
        <v>8352</v>
      </c>
      <c r="C11" s="151">
        <v>42996</v>
      </c>
      <c r="D11" s="163">
        <f t="shared" si="1"/>
        <v>6.3242618311470915</v>
      </c>
      <c r="E11" s="152">
        <v>5716</v>
      </c>
      <c r="F11" s="151">
        <v>30283</v>
      </c>
      <c r="G11" s="153">
        <f t="shared" si="2"/>
        <v>6.3116013163845697</v>
      </c>
      <c r="H11" s="150">
        <v>8706</v>
      </c>
      <c r="I11" s="144">
        <v>43920</v>
      </c>
      <c r="J11" s="188">
        <f t="shared" si="3"/>
        <v>7.239950283037218</v>
      </c>
      <c r="K11" s="125">
        <f t="shared" si="5"/>
        <v>146.11616515045486</v>
      </c>
      <c r="L11" s="126">
        <f t="shared" si="6"/>
        <v>141.98064920912722</v>
      </c>
      <c r="M11" s="125">
        <f t="shared" si="7"/>
        <v>95.93383873190902</v>
      </c>
      <c r="N11" s="126">
        <f t="shared" si="8"/>
        <v>97.896174863387969</v>
      </c>
      <c r="O11" s="127">
        <f t="shared" si="9"/>
        <v>65.655869515276819</v>
      </c>
      <c r="P11" s="126">
        <f t="shared" si="10"/>
        <v>68.950364298724949</v>
      </c>
      <c r="Q11" t="str">
        <f t="shared" si="0"/>
        <v>Češka</v>
      </c>
      <c r="R11" s="135">
        <f t="shared" si="4"/>
        <v>4.9992792612574979</v>
      </c>
      <c r="W11" s="136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/>
      <c r="AM11" s="140"/>
      <c r="AN11" s="140"/>
      <c r="AO11" s="140"/>
      <c r="AP11" s="140"/>
      <c r="AQ11" s="140"/>
      <c r="AR11" s="140"/>
    </row>
    <row r="12" spans="1:44" x14ac:dyDescent="0.25">
      <c r="A12" s="215" t="s">
        <v>36</v>
      </c>
      <c r="B12" s="150">
        <v>5211</v>
      </c>
      <c r="C12" s="151">
        <v>33988</v>
      </c>
      <c r="D12" s="163">
        <f t="shared" si="1"/>
        <v>4.9992792612574979</v>
      </c>
      <c r="E12" s="152">
        <v>4100</v>
      </c>
      <c r="F12" s="151">
        <v>26338</v>
      </c>
      <c r="G12" s="153">
        <f t="shared" si="2"/>
        <v>5.4893820120508794</v>
      </c>
      <c r="H12" s="150">
        <v>3440</v>
      </c>
      <c r="I12" s="144">
        <v>21687</v>
      </c>
      <c r="J12" s="188">
        <f t="shared" si="3"/>
        <v>3.5749727183112054</v>
      </c>
      <c r="K12" s="125">
        <f t="shared" si="5"/>
        <v>127.09756097560975</v>
      </c>
      <c r="L12" s="126">
        <f t="shared" si="6"/>
        <v>129.04548561014505</v>
      </c>
      <c r="M12" s="125">
        <f t="shared" si="7"/>
        <v>151.48255813953489</v>
      </c>
      <c r="N12" s="126">
        <f t="shared" si="8"/>
        <v>156.72061603725734</v>
      </c>
      <c r="O12" s="127">
        <f t="shared" si="9"/>
        <v>119.18604651162789</v>
      </c>
      <c r="P12" s="126">
        <f t="shared" si="10"/>
        <v>121.44602757412275</v>
      </c>
      <c r="Q12" t="str">
        <f t="shared" si="0"/>
        <v>Slovačka</v>
      </c>
      <c r="R12" s="135">
        <f t="shared" si="4"/>
        <v>4.5866931035598606</v>
      </c>
      <c r="W12" s="136"/>
      <c r="X12" s="140"/>
      <c r="Y12" s="140"/>
      <c r="Z12" s="140"/>
      <c r="AA12" s="140"/>
      <c r="AB12" s="140"/>
      <c r="AC12" s="140"/>
      <c r="AD12" s="140"/>
      <c r="AE12" s="140"/>
      <c r="AF12" s="140"/>
      <c r="AG12" s="140"/>
      <c r="AH12" s="140"/>
      <c r="AI12" s="140"/>
      <c r="AJ12" s="140"/>
      <c r="AK12" s="140"/>
      <c r="AL12" s="140"/>
      <c r="AM12" s="140"/>
      <c r="AN12" s="140"/>
      <c r="AO12" s="140"/>
      <c r="AP12" s="140"/>
      <c r="AQ12" s="140"/>
      <c r="AR12" s="140"/>
    </row>
    <row r="13" spans="1:44" x14ac:dyDescent="0.25">
      <c r="A13" s="215" t="s">
        <v>53</v>
      </c>
      <c r="B13" s="150">
        <v>4826</v>
      </c>
      <c r="C13" s="151">
        <v>31183</v>
      </c>
      <c r="D13" s="163">
        <f t="shared" si="1"/>
        <v>4.5866931035598606</v>
      </c>
      <c r="E13" s="152">
        <v>3339</v>
      </c>
      <c r="F13" s="151">
        <v>21817</v>
      </c>
      <c r="G13" s="153">
        <f t="shared" si="2"/>
        <v>4.5471124366661879</v>
      </c>
      <c r="H13" s="150">
        <v>4225</v>
      </c>
      <c r="I13" s="144">
        <v>26683</v>
      </c>
      <c r="J13" s="188">
        <f t="shared" si="3"/>
        <v>4.3985335474107945</v>
      </c>
      <c r="K13" s="125">
        <f t="shared" si="5"/>
        <v>144.53429170410303</v>
      </c>
      <c r="L13" s="126">
        <f t="shared" si="6"/>
        <v>142.92982536554064</v>
      </c>
      <c r="M13" s="125">
        <f t="shared" si="7"/>
        <v>114.22485207100593</v>
      </c>
      <c r="N13" s="126">
        <f t="shared" si="8"/>
        <v>116.8646703893865</v>
      </c>
      <c r="O13" s="127">
        <f t="shared" si="9"/>
        <v>79.029585798816569</v>
      </c>
      <c r="P13" s="126">
        <f t="shared" si="10"/>
        <v>81.763669752276741</v>
      </c>
      <c r="Q13" t="str">
        <f t="shared" si="0"/>
        <v>Poljska</v>
      </c>
      <c r="R13" s="135">
        <f t="shared" si="4"/>
        <v>4.1604276187086127</v>
      </c>
      <c r="W13" s="136"/>
      <c r="X13" s="140"/>
      <c r="Y13" s="140"/>
      <c r="Z13" s="140"/>
      <c r="AA13" s="140"/>
      <c r="AB13" s="140"/>
      <c r="AC13" s="140"/>
      <c r="AD13" s="140"/>
      <c r="AE13" s="140"/>
      <c r="AF13" s="140"/>
      <c r="AG13" s="140"/>
      <c r="AH13" s="140"/>
      <c r="AI13" s="140"/>
      <c r="AJ13" s="140"/>
      <c r="AK13" s="140"/>
      <c r="AL13" s="140"/>
      <c r="AM13" s="140"/>
      <c r="AN13" s="140"/>
      <c r="AO13" s="140"/>
      <c r="AP13" s="140"/>
      <c r="AQ13" s="140"/>
      <c r="AR13" s="140"/>
    </row>
    <row r="14" spans="1:44" x14ac:dyDescent="0.25">
      <c r="A14" s="215" t="s">
        <v>28</v>
      </c>
      <c r="B14" s="150">
        <v>4071</v>
      </c>
      <c r="C14" s="151">
        <v>28285</v>
      </c>
      <c r="D14" s="163">
        <f>IF($C$83&lt;&gt;0,C14/$C$83*100,0)</f>
        <v>4.1604276187086127</v>
      </c>
      <c r="E14" s="152">
        <v>3145</v>
      </c>
      <c r="F14" s="151">
        <v>22849</v>
      </c>
      <c r="G14" s="153">
        <f t="shared" si="2"/>
        <v>4.7622025056325672</v>
      </c>
      <c r="H14" s="150">
        <v>3251</v>
      </c>
      <c r="I14" s="144">
        <v>21626</v>
      </c>
      <c r="J14" s="188">
        <f t="shared" si="3"/>
        <v>3.5649172318069877</v>
      </c>
      <c r="K14" s="125">
        <f t="shared" si="5"/>
        <v>129.44356120826711</v>
      </c>
      <c r="L14" s="126">
        <f t="shared" si="6"/>
        <v>123.79097553503435</v>
      </c>
      <c r="M14" s="125">
        <f t="shared" si="7"/>
        <v>125.22300830513689</v>
      </c>
      <c r="N14" s="126">
        <f t="shared" si="8"/>
        <v>130.79163969296218</v>
      </c>
      <c r="O14" s="127">
        <f t="shared" si="9"/>
        <v>96.739464780067678</v>
      </c>
      <c r="P14" s="126">
        <f t="shared" si="10"/>
        <v>105.65522981596227</v>
      </c>
      <c r="Q14" t="str">
        <f t="shared" si="0"/>
        <v>Nizozemska</v>
      </c>
      <c r="R14" s="135">
        <f t="shared" si="4"/>
        <v>1.3236587640360193</v>
      </c>
      <c r="W14" s="136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</row>
    <row r="15" spans="1:44" ht="15.75" thickBot="1" x14ac:dyDescent="0.3">
      <c r="A15" s="215" t="s">
        <v>49</v>
      </c>
      <c r="B15" s="150">
        <v>1680</v>
      </c>
      <c r="C15" s="151">
        <v>8999</v>
      </c>
      <c r="D15" s="163">
        <f t="shared" si="1"/>
        <v>1.3236587640360193</v>
      </c>
      <c r="E15" s="152">
        <v>981</v>
      </c>
      <c r="F15" s="151">
        <v>5243</v>
      </c>
      <c r="G15" s="153">
        <f t="shared" si="2"/>
        <v>1.0927492554173726</v>
      </c>
      <c r="H15" s="150">
        <v>1053</v>
      </c>
      <c r="I15" s="144">
        <v>5683</v>
      </c>
      <c r="J15" s="188">
        <f t="shared" si="3"/>
        <v>0.93680868530283501</v>
      </c>
      <c r="K15" s="125">
        <f t="shared" si="5"/>
        <v>171.25382262996942</v>
      </c>
      <c r="L15" s="126">
        <f t="shared" si="6"/>
        <v>171.63837497615867</v>
      </c>
      <c r="M15" s="125">
        <f t="shared" si="7"/>
        <v>159.54415954415956</v>
      </c>
      <c r="N15" s="126">
        <f t="shared" si="8"/>
        <v>158.34946331163118</v>
      </c>
      <c r="O15" s="127">
        <f t="shared" si="9"/>
        <v>93.162393162393158</v>
      </c>
      <c r="P15" s="126">
        <f t="shared" si="10"/>
        <v>92.257610417033248</v>
      </c>
      <c r="Q15" s="137"/>
      <c r="R15" s="139"/>
      <c r="S15" s="137"/>
      <c r="T15" s="137"/>
      <c r="U15" s="137"/>
      <c r="V15" s="137"/>
      <c r="W15" s="138"/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0"/>
      <c r="AO15" s="140"/>
      <c r="AP15" s="140"/>
      <c r="AQ15" s="140"/>
      <c r="AR15" s="140"/>
    </row>
    <row r="16" spans="1:44" x14ac:dyDescent="0.25">
      <c r="A16" s="5" t="s">
        <v>21</v>
      </c>
      <c r="B16" s="103">
        <v>1603</v>
      </c>
      <c r="C16" s="6">
        <v>8425</v>
      </c>
      <c r="D16" s="164">
        <f t="shared" si="1"/>
        <v>1.239229368485772</v>
      </c>
      <c r="E16" s="105">
        <v>938</v>
      </c>
      <c r="F16" s="6">
        <v>5199</v>
      </c>
      <c r="G16" s="124">
        <f t="shared" si="2"/>
        <v>1.0835787486009767</v>
      </c>
      <c r="H16" s="103">
        <v>1262</v>
      </c>
      <c r="I16" s="6">
        <v>6744</v>
      </c>
      <c r="J16" s="189">
        <f t="shared" si="3"/>
        <v>1.1117082128598132</v>
      </c>
      <c r="K16" s="128">
        <f>IF(OR(B19&lt;&gt;0)*(E16&lt;&gt;0),B19/E16*100," ")</f>
        <v>106.82302771855009</v>
      </c>
      <c r="L16" s="129">
        <f>IF(OR(C19&lt;&gt;0)*(F16&lt;&gt;0),C19/F16*100," ")</f>
        <v>113.27178303519906</v>
      </c>
      <c r="M16" s="128">
        <f>IF(OR(B19&lt;&gt;0)*(H16&lt;&gt;0),B19/H16*100," ")</f>
        <v>79.397781299524567</v>
      </c>
      <c r="N16" s="129">
        <f>IF(OR(C19&lt;&gt;0)*(I16&lt;&gt;0),C19/I16*100," ")</f>
        <v>87.322064056939496</v>
      </c>
      <c r="O16" s="130">
        <f t="shared" si="9"/>
        <v>74.326465927099832</v>
      </c>
      <c r="P16" s="129">
        <f t="shared" si="10"/>
        <v>77.090747330960852</v>
      </c>
      <c r="Q16" s="140"/>
      <c r="R16" s="140"/>
      <c r="S16" s="140"/>
      <c r="T16" s="140"/>
      <c r="U16" s="140"/>
      <c r="V16" s="140"/>
      <c r="W16" s="140"/>
      <c r="X16" s="140"/>
      <c r="Y16" s="140"/>
      <c r="Z16" s="140"/>
      <c r="AA16" s="140"/>
      <c r="AB16" s="140"/>
      <c r="AC16" s="140"/>
      <c r="AD16" s="140"/>
      <c r="AE16" s="140"/>
      <c r="AF16" s="140"/>
      <c r="AG16" s="140"/>
      <c r="AH16" s="140"/>
      <c r="AI16" s="140"/>
      <c r="AJ16" s="140"/>
      <c r="AK16" s="140"/>
      <c r="AL16" s="140"/>
      <c r="AM16" s="140"/>
      <c r="AN16" s="140"/>
      <c r="AO16" s="140"/>
      <c r="AP16" s="140"/>
      <c r="AQ16" s="140"/>
      <c r="AR16" s="140"/>
    </row>
    <row r="17" spans="1:44" x14ac:dyDescent="0.25">
      <c r="A17" s="5" t="s">
        <v>106</v>
      </c>
      <c r="B17" s="103">
        <v>861</v>
      </c>
      <c r="C17" s="6">
        <v>6704</v>
      </c>
      <c r="D17" s="164">
        <f t="shared" si="1"/>
        <v>0.98608827137431632</v>
      </c>
      <c r="E17" s="105">
        <v>701</v>
      </c>
      <c r="F17" s="6">
        <v>6657</v>
      </c>
      <c r="G17" s="124">
        <f t="shared" si="2"/>
        <v>1.387455997198827</v>
      </c>
      <c r="H17" s="103">
        <v>1034</v>
      </c>
      <c r="I17" s="6">
        <v>8554</v>
      </c>
      <c r="J17" s="189">
        <f t="shared" si="3"/>
        <v>1.4100759271653089</v>
      </c>
      <c r="K17" s="128">
        <f>IF(OR(B22&lt;&gt;0)*(E17&lt;&gt;0),B22/E17*100," ")</f>
        <v>111.26961483594864</v>
      </c>
      <c r="L17" s="129">
        <f>IF(OR(C22&lt;&gt;0)*(F17&lt;&gt;0),C22/F17*100," ")</f>
        <v>62.761003455009771</v>
      </c>
      <c r="M17" s="128">
        <f>IF(OR(B22&lt;&gt;0)*(H17&lt;&gt;0),B22/H17*100," ")</f>
        <v>75.435203094777563</v>
      </c>
      <c r="N17" s="129">
        <f>IF(OR(C22&lt;&gt;0)*(I17&lt;&gt;0),C22/I17*100," ")</f>
        <v>48.84264671498714</v>
      </c>
      <c r="O17" s="130">
        <f t="shared" si="9"/>
        <v>67.794970986460342</v>
      </c>
      <c r="P17" s="129">
        <f t="shared" si="10"/>
        <v>77.823240589198036</v>
      </c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</row>
    <row r="18" spans="1:44" x14ac:dyDescent="0.25">
      <c r="A18" s="5" t="s">
        <v>92</v>
      </c>
      <c r="B18" s="103">
        <v>866</v>
      </c>
      <c r="C18" s="6">
        <v>6178</v>
      </c>
      <c r="D18" s="164">
        <f t="shared" si="1"/>
        <v>0.90871917370980404</v>
      </c>
      <c r="E18" s="105">
        <v>554</v>
      </c>
      <c r="F18" s="6">
        <v>4055</v>
      </c>
      <c r="G18" s="124">
        <f t="shared" si="2"/>
        <v>0.84514557137467983</v>
      </c>
      <c r="H18" s="103">
        <v>833</v>
      </c>
      <c r="I18" s="6">
        <v>5517</v>
      </c>
      <c r="J18" s="189">
        <f t="shared" si="3"/>
        <v>0.90944457448807681</v>
      </c>
      <c r="K18" s="128">
        <f>IF(OR(B20&lt;&gt;0)*(E18&lt;&gt;0),B20/E18*100," ")</f>
        <v>192.59927797833936</v>
      </c>
      <c r="L18" s="129">
        <f>IF(OR(C20&lt;&gt;0)*(F18&lt;&gt;0),C20/F18*100," ")</f>
        <v>137.53390875462392</v>
      </c>
      <c r="M18" s="128">
        <f>IF(OR(B20&lt;&gt;0)*(H18&lt;&gt;0),B20/H18*100," ")</f>
        <v>128.09123649459784</v>
      </c>
      <c r="N18" s="129">
        <f>IF(OR(C20&lt;&gt;0)*(I18&lt;&gt;0),C20/I18*100," ")</f>
        <v>101.08754758020663</v>
      </c>
      <c r="O18" s="130">
        <f t="shared" si="9"/>
        <v>66.506602641056418</v>
      </c>
      <c r="P18" s="129">
        <f t="shared" si="10"/>
        <v>73.500090628965026</v>
      </c>
      <c r="Q18" s="140"/>
      <c r="R18" s="140"/>
      <c r="S18" s="140"/>
      <c r="T18" s="140"/>
      <c r="U18" s="140"/>
      <c r="V18" s="140"/>
      <c r="W18" s="140"/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</row>
    <row r="19" spans="1:44" x14ac:dyDescent="0.25">
      <c r="A19" s="5" t="s">
        <v>54</v>
      </c>
      <c r="B19" s="177">
        <v>1002</v>
      </c>
      <c r="C19" s="145">
        <v>5889</v>
      </c>
      <c r="D19" s="164">
        <f t="shared" si="1"/>
        <v>0.86621029685610818</v>
      </c>
      <c r="E19" s="105">
        <v>721</v>
      </c>
      <c r="F19" s="6">
        <v>4954</v>
      </c>
      <c r="G19" s="124">
        <f t="shared" si="2"/>
        <v>1.0325156992824078</v>
      </c>
      <c r="H19" s="103">
        <v>707</v>
      </c>
      <c r="I19" s="6">
        <v>4888</v>
      </c>
      <c r="J19" s="189">
        <f t="shared" si="3"/>
        <v>0.80575767266589082</v>
      </c>
      <c r="K19" s="128">
        <f t="shared" ref="K19:L22" si="11">IF(OR(B19&lt;&gt;0)*(E19&lt;&gt;0),B19/E19*100," ")</f>
        <v>138.9736477115118</v>
      </c>
      <c r="L19" s="129">
        <f t="shared" si="11"/>
        <v>118.87363746467501</v>
      </c>
      <c r="M19" s="128">
        <f t="shared" ref="M19:N25" si="12">IF(OR(B23&lt;&gt;0)*(H19&lt;&gt;0),B23/H19*100," ")</f>
        <v>109.19377652050919</v>
      </c>
      <c r="N19" s="129">
        <f t="shared" si="12"/>
        <v>79.869067103109657</v>
      </c>
      <c r="O19" s="130">
        <f t="shared" si="9"/>
        <v>101.98019801980197</v>
      </c>
      <c r="P19" s="129">
        <f t="shared" si="10"/>
        <v>101.35024549918168</v>
      </c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0"/>
      <c r="AO19" s="140"/>
      <c r="AP19" s="140"/>
      <c r="AQ19" s="140"/>
      <c r="AR19" s="140"/>
    </row>
    <row r="20" spans="1:44" x14ac:dyDescent="0.25">
      <c r="A20" s="5" t="s">
        <v>31</v>
      </c>
      <c r="B20" s="177">
        <v>1067</v>
      </c>
      <c r="C20" s="145">
        <v>5577</v>
      </c>
      <c r="D20" s="164">
        <f t="shared" si="1"/>
        <v>0.8203183605988309</v>
      </c>
      <c r="E20" s="105">
        <v>723</v>
      </c>
      <c r="F20" s="6">
        <v>4748</v>
      </c>
      <c r="G20" s="124">
        <f t="shared" si="2"/>
        <v>0.98958105373291738</v>
      </c>
      <c r="H20" s="103">
        <v>757</v>
      </c>
      <c r="I20" s="6">
        <v>4654</v>
      </c>
      <c r="J20" s="189">
        <f t="shared" si="3"/>
        <v>0.76718416705954495</v>
      </c>
      <c r="K20" s="128">
        <f t="shared" si="11"/>
        <v>147.57952973720609</v>
      </c>
      <c r="L20" s="129">
        <f t="shared" si="11"/>
        <v>117.45998315080033</v>
      </c>
      <c r="M20" s="128">
        <f t="shared" si="12"/>
        <v>112.54953764861295</v>
      </c>
      <c r="N20" s="129">
        <f t="shared" si="12"/>
        <v>71.207563386334343</v>
      </c>
      <c r="O20" s="130">
        <f t="shared" si="9"/>
        <v>95.508586525759569</v>
      </c>
      <c r="P20" s="129">
        <f t="shared" si="10"/>
        <v>102.01976794155566</v>
      </c>
      <c r="Q20" s="140"/>
      <c r="R20" s="140"/>
      <c r="S20" s="140"/>
      <c r="T20" s="140"/>
      <c r="U20" s="140"/>
      <c r="V20" s="140"/>
      <c r="W20" s="140"/>
      <c r="X20" s="140"/>
      <c r="Y20" s="140"/>
      <c r="Z20" s="140"/>
      <c r="AA20" s="140"/>
      <c r="AB20" s="140"/>
      <c r="AC20" s="140"/>
      <c r="AD20" s="140"/>
      <c r="AE20" s="140"/>
      <c r="AF20" s="140"/>
      <c r="AG20" s="140"/>
      <c r="AH20" s="140"/>
      <c r="AI20" s="140"/>
      <c r="AJ20" s="140"/>
      <c r="AK20" s="140"/>
      <c r="AL20" s="140"/>
      <c r="AM20" s="140"/>
      <c r="AN20" s="140"/>
      <c r="AO20" s="140"/>
      <c r="AP20" s="140"/>
      <c r="AQ20" s="140"/>
      <c r="AR20" s="140"/>
    </row>
    <row r="21" spans="1:44" ht="17.25" customHeight="1" x14ac:dyDescent="0.25">
      <c r="A21" s="5" t="s">
        <v>43</v>
      </c>
      <c r="B21" s="103">
        <v>768</v>
      </c>
      <c r="C21" s="6">
        <v>4888</v>
      </c>
      <c r="D21" s="164">
        <f t="shared" si="1"/>
        <v>0.71897366803067697</v>
      </c>
      <c r="E21" s="105">
        <v>66</v>
      </c>
      <c r="F21" s="6">
        <v>421</v>
      </c>
      <c r="G21" s="124">
        <f t="shared" si="2"/>
        <v>8.7745076584152953E-2</v>
      </c>
      <c r="H21" s="103">
        <v>352</v>
      </c>
      <c r="I21" s="6">
        <v>2979</v>
      </c>
      <c r="J21" s="189">
        <f t="shared" si="3"/>
        <v>0.49107039829617194</v>
      </c>
      <c r="K21" s="128">
        <f t="shared" si="11"/>
        <v>1163.6363636363637</v>
      </c>
      <c r="L21" s="129">
        <f t="shared" si="11"/>
        <v>1161.0451306413302</v>
      </c>
      <c r="M21" s="128">
        <f t="shared" si="12"/>
        <v>146.30681818181819</v>
      </c>
      <c r="N21" s="129">
        <f t="shared" si="12"/>
        <v>95.736824437730789</v>
      </c>
      <c r="O21" s="130">
        <f t="shared" si="9"/>
        <v>18.75</v>
      </c>
      <c r="P21" s="129">
        <f t="shared" si="10"/>
        <v>14.132259147364886</v>
      </c>
      <c r="Q21" s="140"/>
      <c r="R21" s="140"/>
      <c r="S21" s="140"/>
      <c r="T21" s="140"/>
      <c r="U21" s="140"/>
      <c r="V21" s="140"/>
      <c r="W21" s="140"/>
      <c r="X21" s="140"/>
      <c r="Y21" s="140"/>
      <c r="Z21" s="140"/>
      <c r="AA21" s="140"/>
      <c r="AB21" s="140"/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</row>
    <row r="22" spans="1:44" x14ac:dyDescent="0.25">
      <c r="A22" s="5" t="s">
        <v>51</v>
      </c>
      <c r="B22" s="177">
        <v>780</v>
      </c>
      <c r="C22" s="145">
        <v>4178</v>
      </c>
      <c r="D22" s="164">
        <f t="shared" si="1"/>
        <v>0.61454009513751395</v>
      </c>
      <c r="E22" s="105">
        <v>675</v>
      </c>
      <c r="F22" s="6">
        <v>3780</v>
      </c>
      <c r="G22" s="124">
        <f t="shared" si="2"/>
        <v>0.78782990377220463</v>
      </c>
      <c r="H22" s="103">
        <v>737</v>
      </c>
      <c r="I22" s="6">
        <v>4455</v>
      </c>
      <c r="J22" s="189">
        <f t="shared" si="3"/>
        <v>0.7343802028900458</v>
      </c>
      <c r="K22" s="128">
        <f t="shared" si="11"/>
        <v>115.55555555555554</v>
      </c>
      <c r="L22" s="217">
        <f t="shared" si="11"/>
        <v>110.52910052910052</v>
      </c>
      <c r="M22" s="128">
        <f t="shared" si="12"/>
        <v>54.816824966078691</v>
      </c>
      <c r="N22" s="129">
        <f t="shared" si="12"/>
        <v>62.020202020202021</v>
      </c>
      <c r="O22" s="130">
        <f t="shared" si="9"/>
        <v>91.5875169606513</v>
      </c>
      <c r="P22" s="129">
        <f t="shared" si="10"/>
        <v>84.848484848484844</v>
      </c>
      <c r="Q22" s="140"/>
      <c r="R22" s="140"/>
      <c r="S22" s="140"/>
      <c r="T22" s="14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</row>
    <row r="23" spans="1:44" x14ac:dyDescent="0.25">
      <c r="A23" s="5" t="s">
        <v>56</v>
      </c>
      <c r="B23" s="177">
        <v>772</v>
      </c>
      <c r="C23" s="145">
        <v>3904</v>
      </c>
      <c r="D23" s="164">
        <f t="shared" si="1"/>
        <v>0.57423756137311022</v>
      </c>
      <c r="E23" s="105">
        <v>209</v>
      </c>
      <c r="F23" s="6">
        <v>1015</v>
      </c>
      <c r="G23" s="124">
        <f t="shared" si="2"/>
        <v>0.2115469186054994</v>
      </c>
      <c r="H23" s="103">
        <v>888</v>
      </c>
      <c r="I23" s="6">
        <v>5136</v>
      </c>
      <c r="J23" s="189">
        <f t="shared" si="3"/>
        <v>0.84663899484697525</v>
      </c>
      <c r="K23" s="128">
        <f>IF(OR(B23&lt;&gt;0)*(E23&lt;&gt;0),B23/E23*100," ")</f>
        <v>369.37799043062205</v>
      </c>
      <c r="L23" s="129">
        <f>IF(OR(C27&lt;&gt;0)*(F23&lt;&gt;0),C27/F23*100," ")</f>
        <v>217.24137931034483</v>
      </c>
      <c r="M23" s="128">
        <f t="shared" si="12"/>
        <v>55.292792792792788</v>
      </c>
      <c r="N23" s="129">
        <f t="shared" si="12"/>
        <v>42.93224299065421</v>
      </c>
      <c r="O23" s="130">
        <f t="shared" si="9"/>
        <v>23.536036036036037</v>
      </c>
      <c r="P23" s="129">
        <f t="shared" si="10"/>
        <v>19.762461059190031</v>
      </c>
      <c r="Q23" s="140"/>
      <c r="R23" s="140"/>
      <c r="S23" s="140"/>
      <c r="T23" s="140"/>
      <c r="U23" s="140"/>
      <c r="V23" s="140"/>
      <c r="W23" s="140"/>
      <c r="X23" s="140"/>
      <c r="Y23" s="140"/>
      <c r="Z23" s="140"/>
      <c r="AA23" s="140"/>
      <c r="AB23" s="140"/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</row>
    <row r="24" spans="1:44" x14ac:dyDescent="0.25">
      <c r="A24" s="5" t="s">
        <v>27</v>
      </c>
      <c r="B24" s="177">
        <v>852</v>
      </c>
      <c r="C24" s="145">
        <v>3314</v>
      </c>
      <c r="D24" s="164">
        <f t="shared" si="1"/>
        <v>0.48745473319428473</v>
      </c>
      <c r="E24" s="105">
        <v>532</v>
      </c>
      <c r="F24" s="6">
        <v>1985</v>
      </c>
      <c r="G24" s="124">
        <f t="shared" si="2"/>
        <v>0.41371490978513914</v>
      </c>
      <c r="H24" s="103">
        <v>813</v>
      </c>
      <c r="I24" s="6">
        <v>3684</v>
      </c>
      <c r="J24" s="189">
        <f t="shared" si="3"/>
        <v>0.60728544723836786</v>
      </c>
      <c r="K24" s="128">
        <f>IF(OR(B28&lt;&gt;0)*(E24&lt;&gt;0),B28/E24*100," ")</f>
        <v>47.180451127819552</v>
      </c>
      <c r="L24" s="129">
        <f>IF(OR(C28&lt;&gt;0)*(F24&lt;&gt;0),C28/F24*100," ")</f>
        <v>90.377833753148622</v>
      </c>
      <c r="M24" s="128">
        <f t="shared" si="12"/>
        <v>30.873308733087327</v>
      </c>
      <c r="N24" s="129">
        <f t="shared" si="12"/>
        <v>48.697068403908794</v>
      </c>
      <c r="O24" s="130">
        <f t="shared" si="9"/>
        <v>65.436654366543664</v>
      </c>
      <c r="P24" s="129">
        <f t="shared" si="10"/>
        <v>53.881650380021718</v>
      </c>
      <c r="Q24" s="140"/>
      <c r="R24" s="140"/>
      <c r="S24" s="140"/>
      <c r="T24" s="140"/>
      <c r="U24" s="140"/>
      <c r="V24" s="140"/>
      <c r="W24" s="140"/>
      <c r="X24" s="140"/>
      <c r="Y24" s="140"/>
      <c r="Z24" s="140"/>
      <c r="AA24" s="140"/>
      <c r="AB24" s="140"/>
      <c r="AC24" s="140"/>
      <c r="AD24" s="140"/>
      <c r="AE24" s="140"/>
      <c r="AF24" s="140"/>
      <c r="AG24" s="140"/>
      <c r="AH24" s="140"/>
      <c r="AI24" s="140"/>
      <c r="AJ24" s="140"/>
      <c r="AK24" s="140"/>
      <c r="AL24" s="140"/>
      <c r="AM24" s="140"/>
      <c r="AN24" s="140"/>
      <c r="AO24" s="140"/>
      <c r="AP24" s="140"/>
      <c r="AQ24" s="140"/>
      <c r="AR24" s="140"/>
    </row>
    <row r="25" spans="1:44" x14ac:dyDescent="0.25">
      <c r="A25" s="5" t="s">
        <v>91</v>
      </c>
      <c r="B25" s="177">
        <v>515</v>
      </c>
      <c r="C25" s="145">
        <v>2852</v>
      </c>
      <c r="D25" s="164">
        <f t="shared" si="1"/>
        <v>0.41949936604408566</v>
      </c>
      <c r="E25" s="105">
        <v>116</v>
      </c>
      <c r="F25" s="6">
        <v>599</v>
      </c>
      <c r="G25" s="124">
        <f t="shared" si="2"/>
        <v>0.12484394506866417</v>
      </c>
      <c r="H25" s="103">
        <v>329</v>
      </c>
      <c r="I25" s="6">
        <v>1687</v>
      </c>
      <c r="J25" s="189">
        <f t="shared" si="3"/>
        <v>0.27809189725600608</v>
      </c>
      <c r="K25" s="128">
        <f>IF(OR(B29&lt;&gt;0)*(E25&lt;&gt;0),B29/E25*100," ")</f>
        <v>187.93103448275863</v>
      </c>
      <c r="L25" s="129">
        <f>IF(OR(C29&lt;&gt;0)*(F25&lt;&gt;0),C29/F25*100," ")</f>
        <v>186.14357262103508</v>
      </c>
      <c r="M25" s="128">
        <f t="shared" si="12"/>
        <v>66.261398176291792</v>
      </c>
      <c r="N25" s="129">
        <f t="shared" si="12"/>
        <v>66.093657379964426</v>
      </c>
      <c r="O25" s="130">
        <f t="shared" si="9"/>
        <v>35.258358662613979</v>
      </c>
      <c r="P25" s="129">
        <f t="shared" si="10"/>
        <v>35.506816834617666</v>
      </c>
      <c r="Q25" s="140"/>
      <c r="R25" s="140"/>
      <c r="S25" s="140"/>
      <c r="T25" s="140"/>
      <c r="U25" s="140"/>
      <c r="V25" s="140"/>
      <c r="W25" s="140"/>
      <c r="X25" s="140"/>
      <c r="Y25" s="140"/>
      <c r="Z25" s="140"/>
      <c r="AA25" s="140"/>
      <c r="AB25" s="140"/>
      <c r="AC25" s="140"/>
      <c r="AD25" s="140"/>
      <c r="AE25" s="140"/>
      <c r="AF25" s="140"/>
      <c r="AG25" s="140"/>
      <c r="AH25" s="140"/>
      <c r="AI25" s="140"/>
      <c r="AJ25" s="140"/>
      <c r="AK25" s="140"/>
      <c r="AL25" s="140"/>
      <c r="AM25" s="140"/>
      <c r="AN25" s="140"/>
      <c r="AO25" s="140"/>
      <c r="AP25" s="140"/>
      <c r="AQ25" s="140"/>
      <c r="AR25" s="140"/>
    </row>
    <row r="26" spans="1:44" x14ac:dyDescent="0.25">
      <c r="A26" s="5" t="s">
        <v>37</v>
      </c>
      <c r="B26" s="177">
        <v>404</v>
      </c>
      <c r="C26" s="145">
        <v>2763</v>
      </c>
      <c r="D26" s="164">
        <f t="shared" si="1"/>
        <v>0.40640839704761877</v>
      </c>
      <c r="E26" s="105">
        <v>239</v>
      </c>
      <c r="F26" s="6">
        <v>1301</v>
      </c>
      <c r="G26" s="124">
        <f t="shared" si="2"/>
        <v>0.27115521291207362</v>
      </c>
      <c r="H26" s="103">
        <v>373</v>
      </c>
      <c r="I26" s="6">
        <v>2240</v>
      </c>
      <c r="J26" s="189">
        <f t="shared" si="3"/>
        <v>0.36925065195818235</v>
      </c>
      <c r="K26" s="128">
        <f>IF(OR(B16&lt;&gt;0)*(E26&lt;&gt;0),B16/E26*100," ")</f>
        <v>670.71129707112971</v>
      </c>
      <c r="L26" s="129">
        <f>IF(OR(C16&lt;&gt;0)*(F26&lt;&gt;0),C16/F26*100," ")</f>
        <v>647.57878554957722</v>
      </c>
      <c r="M26" s="128">
        <f>IF(OR(B16&lt;&gt;0)*(H26&lt;&gt;0),B16/H26*100," ")</f>
        <v>429.75871313672923</v>
      </c>
      <c r="N26" s="129">
        <f>IF(OR(C16&lt;&gt;0)*(I26&lt;&gt;0),C16/I26*100," ")</f>
        <v>376.11607142857144</v>
      </c>
      <c r="O26" s="130">
        <f t="shared" si="9"/>
        <v>64.075067024128685</v>
      </c>
      <c r="P26" s="129">
        <f t="shared" si="10"/>
        <v>58.080357142857139</v>
      </c>
      <c r="Q26" s="140"/>
      <c r="R26" s="140"/>
      <c r="S26" s="140"/>
      <c r="T26" s="140"/>
      <c r="U26" s="140"/>
      <c r="V26" s="140"/>
      <c r="W26" s="140"/>
      <c r="X26" s="140"/>
      <c r="Y26" s="140"/>
      <c r="Z26" s="140"/>
      <c r="AA26" s="140"/>
      <c r="AB26" s="140"/>
      <c r="AC26" s="140"/>
      <c r="AD26" s="140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140"/>
    </row>
    <row r="27" spans="1:44" x14ac:dyDescent="0.25">
      <c r="A27" s="5" t="s">
        <v>26</v>
      </c>
      <c r="B27" s="177">
        <v>491</v>
      </c>
      <c r="C27" s="145">
        <v>2205</v>
      </c>
      <c r="D27" s="164">
        <f t="shared" si="1"/>
        <v>0.32433243412594981</v>
      </c>
      <c r="E27" s="105">
        <v>185</v>
      </c>
      <c r="F27" s="6">
        <v>944</v>
      </c>
      <c r="G27" s="124">
        <f t="shared" si="2"/>
        <v>0.19674905533358761</v>
      </c>
      <c r="H27" s="103">
        <v>401</v>
      </c>
      <c r="I27" s="6">
        <v>1611</v>
      </c>
      <c r="J27" s="189">
        <f t="shared" si="3"/>
        <v>0.26556375013599631</v>
      </c>
      <c r="K27" s="128">
        <f>IF(OR(B30&lt;&gt;0)*(E27&lt;&gt;0),B30/E27*100," ")</f>
        <v>95.135135135135144</v>
      </c>
      <c r="L27" s="129">
        <f>IF(OR(C30&lt;&gt;0)*(F27&lt;&gt;0),C30/F27*100," ")</f>
        <v>94.809322033898297</v>
      </c>
      <c r="M27" s="128">
        <f>IF(OR(B30&lt;&gt;0)*(H27&lt;&gt;0),B30/H27*100," ")</f>
        <v>43.890274314214459</v>
      </c>
      <c r="N27" s="129">
        <f>IF(OR(C30&lt;&gt;0)*(I27&lt;&gt;0),C30/I27*100," ")</f>
        <v>55.555555555555557</v>
      </c>
      <c r="O27" s="130">
        <f t="shared" si="9"/>
        <v>46.13466334164589</v>
      </c>
      <c r="P27" s="129">
        <f t="shared" si="10"/>
        <v>58.597144630664189</v>
      </c>
      <c r="Q27" s="140"/>
      <c r="R27" s="140"/>
      <c r="S27" s="140"/>
      <c r="T27" s="140"/>
      <c r="U27" s="140"/>
      <c r="V27" s="140"/>
      <c r="W27" s="140"/>
      <c r="X27" s="140"/>
      <c r="Y27" s="140"/>
      <c r="Z27" s="140"/>
      <c r="AA27" s="140"/>
      <c r="AB27" s="140"/>
      <c r="AC27" s="140"/>
      <c r="AD27" s="140"/>
      <c r="AE27" s="140"/>
      <c r="AF27" s="140"/>
      <c r="AG27" s="140"/>
      <c r="AH27" s="140"/>
      <c r="AI27" s="140"/>
      <c r="AJ27" s="140"/>
      <c r="AK27" s="140"/>
      <c r="AL27" s="140"/>
      <c r="AM27" s="140"/>
      <c r="AN27" s="140"/>
      <c r="AO27" s="140"/>
      <c r="AP27" s="140"/>
      <c r="AQ27" s="140"/>
      <c r="AR27" s="140"/>
    </row>
    <row r="28" spans="1:44" x14ac:dyDescent="0.25">
      <c r="A28" s="5" t="s">
        <v>52</v>
      </c>
      <c r="B28" s="103">
        <v>251</v>
      </c>
      <c r="C28" s="6">
        <v>1794</v>
      </c>
      <c r="D28" s="164">
        <f t="shared" si="1"/>
        <v>0.2638786334793442</v>
      </c>
      <c r="E28" s="105">
        <v>358</v>
      </c>
      <c r="F28" s="6">
        <v>2944</v>
      </c>
      <c r="G28" s="124">
        <f t="shared" si="2"/>
        <v>0.61359027426068002</v>
      </c>
      <c r="H28" s="103">
        <v>889</v>
      </c>
      <c r="I28" s="6">
        <v>6973</v>
      </c>
      <c r="J28" s="189">
        <f t="shared" si="3"/>
        <v>1.1494574982608954</v>
      </c>
      <c r="K28" s="128">
        <f>IF(OR(B21&lt;&gt;0)*(E28&lt;&gt;0),B21/E28*100," ")</f>
        <v>214.52513966480447</v>
      </c>
      <c r="L28" s="129">
        <f>IF(OR(C21&lt;&gt;0)*(F28&lt;&gt;0),C21/F28*100," ")</f>
        <v>166.03260869565219</v>
      </c>
      <c r="M28" s="128">
        <f>IF(OR(B21&lt;&gt;0)*(H28&lt;&gt;0),B21/H28*100," ")</f>
        <v>86.389201349831268</v>
      </c>
      <c r="N28" s="129">
        <f>IF(OR(C21&lt;&gt;0)*(I28&lt;&gt;0),C21/I28*100," ")</f>
        <v>70.09895310483293</v>
      </c>
      <c r="O28" s="130">
        <f t="shared" si="9"/>
        <v>40.269966254218218</v>
      </c>
      <c r="P28" s="129">
        <f t="shared" si="10"/>
        <v>42.219991395382188</v>
      </c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40"/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</row>
    <row r="29" spans="1:44" x14ac:dyDescent="0.25">
      <c r="A29" s="5" t="s">
        <v>45</v>
      </c>
      <c r="B29" s="103">
        <v>218</v>
      </c>
      <c r="C29" s="6">
        <v>1115</v>
      </c>
      <c r="D29" s="164">
        <f t="shared" si="1"/>
        <v>0.16400483630405172</v>
      </c>
      <c r="E29" s="105">
        <v>121</v>
      </c>
      <c r="F29" s="6">
        <v>438</v>
      </c>
      <c r="G29" s="124">
        <f t="shared" si="2"/>
        <v>9.1288226945033232E-2</v>
      </c>
      <c r="H29" s="103">
        <v>335</v>
      </c>
      <c r="I29" s="6">
        <v>1888</v>
      </c>
      <c r="J29" s="189">
        <f t="shared" si="3"/>
        <v>0.31122554950761083</v>
      </c>
      <c r="K29" s="128">
        <f t="shared" ref="K29:K38" si="13">IF(OR(B31&lt;&gt;0)*(E29&lt;&gt;0),B31/E29*100," ")</f>
        <v>60.330578512396691</v>
      </c>
      <c r="L29" s="129">
        <f t="shared" ref="L29:L38" si="14">IF(OR(C31&lt;&gt;0)*(F29&lt;&gt;0),C31/F29*100," ")</f>
        <v>201.14155251141551</v>
      </c>
      <c r="M29" s="128">
        <f>IF(OR(B31&lt;&gt;0)*(H29&lt;&gt;0),B31/H29*100," ")</f>
        <v>21.791044776119403</v>
      </c>
      <c r="N29" s="129">
        <f>IF(OR(C31&lt;&gt;0)*(I29&lt;&gt;0),C31/I29*100," ")</f>
        <v>46.663135593220339</v>
      </c>
      <c r="O29" s="130">
        <f t="shared" si="9"/>
        <v>36.119402985074629</v>
      </c>
      <c r="P29" s="129">
        <f t="shared" si="10"/>
        <v>23.199152542372879</v>
      </c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</row>
    <row r="30" spans="1:44" x14ac:dyDescent="0.25">
      <c r="A30" s="5" t="s">
        <v>23</v>
      </c>
      <c r="B30" s="103">
        <v>176</v>
      </c>
      <c r="C30" s="6">
        <v>895</v>
      </c>
      <c r="D30" s="164">
        <f t="shared" si="1"/>
        <v>0.13164513766109981</v>
      </c>
      <c r="E30" s="105">
        <v>54</v>
      </c>
      <c r="F30" s="6">
        <v>260</v>
      </c>
      <c r="G30" s="124">
        <f t="shared" si="2"/>
        <v>5.4189358460522016E-2</v>
      </c>
      <c r="H30" s="103">
        <v>147</v>
      </c>
      <c r="I30" s="6">
        <v>737</v>
      </c>
      <c r="J30" s="189">
        <f t="shared" si="3"/>
        <v>0.1214900582558841</v>
      </c>
      <c r="K30" s="128">
        <f t="shared" si="13"/>
        <v>216.66666666666666</v>
      </c>
      <c r="L30" s="129">
        <f t="shared" si="14"/>
        <v>311.15384615384613</v>
      </c>
      <c r="M30" s="128">
        <f>IF(OR(B30&lt;&gt;0)*(H30&lt;&gt;0),B30/H30*100," ")</f>
        <v>119.72789115646259</v>
      </c>
      <c r="N30" s="129">
        <f t="shared" ref="N30:N38" si="15">IF(OR(C32&lt;&gt;0)*(I30&lt;&gt;0),C32/I30*100," ")</f>
        <v>109.76933514246947</v>
      </c>
      <c r="O30" s="130">
        <f t="shared" si="9"/>
        <v>36.734693877551024</v>
      </c>
      <c r="P30" s="129">
        <f t="shared" si="10"/>
        <v>35.278154681139753</v>
      </c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  <c r="AF30" s="140"/>
      <c r="AG30" s="140"/>
      <c r="AH30" s="140"/>
      <c r="AI30" s="140"/>
      <c r="AJ30" s="140"/>
      <c r="AK30" s="140"/>
      <c r="AL30" s="140"/>
      <c r="AM30" s="140"/>
      <c r="AN30" s="140"/>
      <c r="AO30" s="140"/>
      <c r="AP30" s="140"/>
      <c r="AQ30" s="140"/>
      <c r="AR30" s="140"/>
    </row>
    <row r="31" spans="1:44" x14ac:dyDescent="0.25">
      <c r="A31" s="5" t="s">
        <v>103</v>
      </c>
      <c r="B31" s="103">
        <v>73</v>
      </c>
      <c r="C31" s="6">
        <v>881</v>
      </c>
      <c r="D31" s="164">
        <f t="shared" si="1"/>
        <v>0.12958588411109379</v>
      </c>
      <c r="E31" s="105">
        <v>43</v>
      </c>
      <c r="F31" s="6">
        <v>190</v>
      </c>
      <c r="G31" s="124">
        <f t="shared" si="2"/>
        <v>3.959991579807378E-2</v>
      </c>
      <c r="H31" s="103">
        <v>81</v>
      </c>
      <c r="I31" s="6">
        <v>527</v>
      </c>
      <c r="J31" s="189">
        <f t="shared" si="3"/>
        <v>8.687280963480451E-2</v>
      </c>
      <c r="K31" s="128">
        <f t="shared" si="13"/>
        <v>344.18604651162792</v>
      </c>
      <c r="L31" s="129">
        <f t="shared" si="14"/>
        <v>390.5263157894737</v>
      </c>
      <c r="M31" s="128">
        <f t="shared" ref="M31:M38" si="16">IF(OR(B33&lt;&gt;0)*(H31&lt;&gt;0),B33/H31*100," ")</f>
        <v>182.71604938271605</v>
      </c>
      <c r="N31" s="129">
        <f t="shared" si="15"/>
        <v>140.79696394686906</v>
      </c>
      <c r="O31" s="130">
        <f t="shared" si="9"/>
        <v>53.086419753086425</v>
      </c>
      <c r="P31" s="129">
        <f t="shared" si="10"/>
        <v>36.053130929791273</v>
      </c>
      <c r="Q31" s="140"/>
      <c r="R31" s="140"/>
      <c r="S31" s="140"/>
      <c r="T31" s="140"/>
      <c r="U31" s="140"/>
      <c r="V31" s="140"/>
      <c r="W31" s="140"/>
      <c r="X31" s="140"/>
      <c r="Y31" s="140"/>
      <c r="Z31" s="140"/>
      <c r="AA31" s="140"/>
      <c r="AB31" s="140"/>
      <c r="AC31" s="140"/>
      <c r="AD31" s="140"/>
      <c r="AE31" s="140"/>
      <c r="AF31" s="140"/>
      <c r="AG31" s="140"/>
      <c r="AH31" s="140"/>
      <c r="AI31" s="140"/>
      <c r="AJ31" s="140"/>
      <c r="AK31" s="140"/>
      <c r="AL31" s="140"/>
      <c r="AM31" s="140"/>
      <c r="AN31" s="140"/>
      <c r="AO31" s="140"/>
      <c r="AP31" s="140"/>
      <c r="AQ31" s="140"/>
      <c r="AR31" s="140"/>
    </row>
    <row r="32" spans="1:44" x14ac:dyDescent="0.25">
      <c r="A32" s="5" t="s">
        <v>47</v>
      </c>
      <c r="B32" s="103">
        <v>117</v>
      </c>
      <c r="C32" s="6">
        <v>809</v>
      </c>
      <c r="D32" s="164">
        <f t="shared" si="1"/>
        <v>0.11899543728249136</v>
      </c>
      <c r="E32" s="105">
        <v>66</v>
      </c>
      <c r="F32" s="6">
        <v>521</v>
      </c>
      <c r="G32" s="124">
        <f t="shared" si="2"/>
        <v>0.10858713753050755</v>
      </c>
      <c r="H32" s="103">
        <v>108</v>
      </c>
      <c r="I32" s="6">
        <v>773</v>
      </c>
      <c r="J32" s="189">
        <f t="shared" si="3"/>
        <v>0.12742444373378348</v>
      </c>
      <c r="K32" s="128">
        <f t="shared" si="13"/>
        <v>236.36363636363637</v>
      </c>
      <c r="L32" s="129">
        <f t="shared" si="14"/>
        <v>118.23416506717849</v>
      </c>
      <c r="M32" s="128">
        <f t="shared" si="16"/>
        <v>144.44444444444443</v>
      </c>
      <c r="N32" s="129">
        <f t="shared" si="15"/>
        <v>79.689521345407499</v>
      </c>
      <c r="O32" s="130">
        <f t="shared" si="9"/>
        <v>61.111111111111114</v>
      </c>
      <c r="P32" s="129">
        <f t="shared" si="10"/>
        <v>67.399741267787832</v>
      </c>
      <c r="Q32" s="140"/>
      <c r="R32" s="140"/>
      <c r="S32" s="140"/>
      <c r="T32" s="140"/>
      <c r="U32" s="140"/>
      <c r="V32" s="140"/>
      <c r="W32" s="140"/>
      <c r="X32" s="140"/>
      <c r="Y32" s="140"/>
      <c r="Z32" s="140"/>
      <c r="AA32" s="140"/>
      <c r="AB32" s="140"/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  <c r="AR32" s="140"/>
    </row>
    <row r="33" spans="1:44" x14ac:dyDescent="0.25">
      <c r="A33" s="5" t="s">
        <v>25</v>
      </c>
      <c r="B33" s="103">
        <v>148</v>
      </c>
      <c r="C33" s="6">
        <v>742</v>
      </c>
      <c r="D33" s="164">
        <f t="shared" si="1"/>
        <v>0.10914043815031962</v>
      </c>
      <c r="E33" s="105">
        <v>15</v>
      </c>
      <c r="F33" s="6">
        <v>83</v>
      </c>
      <c r="G33" s="124">
        <f t="shared" si="2"/>
        <v>1.7298910585474333E-2</v>
      </c>
      <c r="H33" s="103">
        <v>147</v>
      </c>
      <c r="I33" s="6">
        <v>824</v>
      </c>
      <c r="J33" s="189">
        <f t="shared" si="3"/>
        <v>0.13583148982747423</v>
      </c>
      <c r="K33" s="128">
        <f t="shared" si="13"/>
        <v>673.33333333333337</v>
      </c>
      <c r="L33" s="129">
        <f t="shared" si="14"/>
        <v>687.95180722891564</v>
      </c>
      <c r="M33" s="128">
        <f t="shared" si="16"/>
        <v>68.707482993197274</v>
      </c>
      <c r="N33" s="129">
        <f t="shared" si="15"/>
        <v>69.296116504854368</v>
      </c>
      <c r="O33" s="130">
        <f t="shared" si="9"/>
        <v>10.204081632653061</v>
      </c>
      <c r="P33" s="129">
        <f t="shared" si="10"/>
        <v>10.072815533980583</v>
      </c>
      <c r="Q33" s="140"/>
      <c r="R33" s="140"/>
      <c r="S33" s="140"/>
      <c r="T33" s="140"/>
      <c r="U33" s="140"/>
      <c r="V33" s="140"/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  <c r="AR33" s="140"/>
    </row>
    <row r="34" spans="1:44" x14ac:dyDescent="0.25">
      <c r="A34" s="5" t="s">
        <v>60</v>
      </c>
      <c r="B34" s="103">
        <v>156</v>
      </c>
      <c r="C34" s="6">
        <v>616</v>
      </c>
      <c r="D34" s="164">
        <f t="shared" si="1"/>
        <v>9.060715620026534E-2</v>
      </c>
      <c r="E34" s="105">
        <v>34</v>
      </c>
      <c r="F34" s="6">
        <v>225</v>
      </c>
      <c r="G34" s="124">
        <f t="shared" si="2"/>
        <v>4.6894637129297895E-2</v>
      </c>
      <c r="H34" s="103">
        <v>179</v>
      </c>
      <c r="I34" s="6">
        <v>644</v>
      </c>
      <c r="J34" s="189">
        <f t="shared" si="3"/>
        <v>0.10615956243797743</v>
      </c>
      <c r="K34" s="128">
        <f t="shared" si="13"/>
        <v>508.8235294117647</v>
      </c>
      <c r="L34" s="129">
        <f t="shared" si="14"/>
        <v>229.33333333333334</v>
      </c>
      <c r="M34" s="128">
        <f t="shared" si="16"/>
        <v>96.648044692737429</v>
      </c>
      <c r="N34" s="129">
        <f t="shared" si="15"/>
        <v>80.124223602484463</v>
      </c>
      <c r="O34" s="130">
        <f t="shared" si="9"/>
        <v>18.994413407821227</v>
      </c>
      <c r="P34" s="129">
        <f t="shared" si="10"/>
        <v>34.937888198757769</v>
      </c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  <c r="AR34" s="140"/>
    </row>
    <row r="35" spans="1:44" x14ac:dyDescent="0.25">
      <c r="A35" s="5" t="s">
        <v>86</v>
      </c>
      <c r="B35" s="103">
        <v>101</v>
      </c>
      <c r="C35" s="6">
        <v>571</v>
      </c>
      <c r="D35" s="164">
        <f t="shared" si="1"/>
        <v>8.3988126932388815E-2</v>
      </c>
      <c r="E35" s="105">
        <v>39</v>
      </c>
      <c r="F35" s="6">
        <v>171</v>
      </c>
      <c r="G35" s="124">
        <f t="shared" si="2"/>
        <v>3.5639924218266394E-2</v>
      </c>
      <c r="H35" s="103">
        <v>42</v>
      </c>
      <c r="I35" s="6">
        <v>223</v>
      </c>
      <c r="J35" s="189">
        <f t="shared" si="3"/>
        <v>3.6760221154765474E-2</v>
      </c>
      <c r="K35" s="128">
        <f t="shared" si="13"/>
        <v>248.71794871794873</v>
      </c>
      <c r="L35" s="129">
        <f t="shared" si="14"/>
        <v>266.66666666666663</v>
      </c>
      <c r="M35" s="128">
        <f t="shared" si="16"/>
        <v>230.95238095238093</v>
      </c>
      <c r="N35" s="129">
        <f t="shared" si="15"/>
        <v>204.48430493273543</v>
      </c>
      <c r="O35" s="130">
        <f t="shared" si="9"/>
        <v>92.857142857142861</v>
      </c>
      <c r="P35" s="129">
        <f t="shared" si="10"/>
        <v>76.681614349775785</v>
      </c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  <c r="AR35" s="140"/>
    </row>
    <row r="36" spans="1:44" x14ac:dyDescent="0.25">
      <c r="A36" s="5" t="s">
        <v>55</v>
      </c>
      <c r="B36" s="103">
        <v>173</v>
      </c>
      <c r="C36" s="6">
        <v>516</v>
      </c>
      <c r="D36" s="164">
        <f t="shared" si="1"/>
        <v>7.5898202271650839E-2</v>
      </c>
      <c r="E36" s="105">
        <v>69</v>
      </c>
      <c r="F36" s="6">
        <v>244</v>
      </c>
      <c r="G36" s="124">
        <f t="shared" si="2"/>
        <v>5.0854628709105267E-2</v>
      </c>
      <c r="H36" s="103">
        <v>155</v>
      </c>
      <c r="I36" s="6">
        <v>489</v>
      </c>
      <c r="J36" s="189">
        <f t="shared" si="3"/>
        <v>8.0608736074799625E-2</v>
      </c>
      <c r="K36" s="128">
        <f t="shared" si="13"/>
        <v>84.05797101449275</v>
      </c>
      <c r="L36" s="129">
        <f t="shared" si="14"/>
        <v>165.98360655737704</v>
      </c>
      <c r="M36" s="128">
        <f t="shared" si="16"/>
        <v>37.41935483870968</v>
      </c>
      <c r="N36" s="129">
        <f t="shared" si="15"/>
        <v>82.822085889570545</v>
      </c>
      <c r="O36" s="130">
        <f t="shared" si="9"/>
        <v>44.516129032258064</v>
      </c>
      <c r="P36" s="129">
        <f t="shared" si="10"/>
        <v>49.897750511247445</v>
      </c>
      <c r="Q36" s="140"/>
      <c r="R36" s="140"/>
      <c r="S36" s="140"/>
      <c r="T36" s="140"/>
      <c r="U36" s="140"/>
      <c r="V36" s="140"/>
      <c r="W36" s="140"/>
      <c r="X36" s="140"/>
      <c r="Y36" s="140"/>
      <c r="Z36" s="140"/>
      <c r="AA36" s="140"/>
      <c r="AB36" s="140"/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  <c r="AO36" s="140"/>
      <c r="AP36" s="140"/>
      <c r="AQ36" s="140"/>
      <c r="AR36" s="140"/>
    </row>
    <row r="37" spans="1:44" x14ac:dyDescent="0.25">
      <c r="A37" s="5" t="s">
        <v>76</v>
      </c>
      <c r="B37" s="103">
        <v>97</v>
      </c>
      <c r="C37" s="6">
        <v>456</v>
      </c>
      <c r="D37" s="164">
        <f t="shared" si="1"/>
        <v>6.7072829914482143E-2</v>
      </c>
      <c r="E37" s="105">
        <v>52</v>
      </c>
      <c r="F37" s="6">
        <v>237</v>
      </c>
      <c r="G37" s="124">
        <f t="shared" si="2"/>
        <v>4.9395684442860445E-2</v>
      </c>
      <c r="H37" s="103">
        <v>149</v>
      </c>
      <c r="I37" s="6">
        <v>584</v>
      </c>
      <c r="J37" s="189">
        <f t="shared" si="3"/>
        <v>9.6268919974811823E-2</v>
      </c>
      <c r="K37" s="128">
        <f t="shared" si="13"/>
        <v>130.76923076923077</v>
      </c>
      <c r="L37" s="129">
        <f t="shared" si="14"/>
        <v>127.0042194092827</v>
      </c>
      <c r="M37" s="128">
        <f t="shared" si="16"/>
        <v>45.63758389261745</v>
      </c>
      <c r="N37" s="129">
        <f t="shared" si="15"/>
        <v>51.541095890410958</v>
      </c>
      <c r="O37" s="130">
        <f t="shared" si="9"/>
        <v>34.899328859060404</v>
      </c>
      <c r="P37" s="129">
        <f t="shared" si="10"/>
        <v>40.582191780821915</v>
      </c>
      <c r="Q37" s="140"/>
      <c r="R37" s="140"/>
      <c r="S37" s="140"/>
      <c r="T37" s="140"/>
      <c r="U37" s="140"/>
      <c r="V37" s="140"/>
      <c r="W37" s="140"/>
      <c r="X37" s="140"/>
      <c r="Y37" s="140"/>
      <c r="Z37" s="140"/>
      <c r="AA37" s="140"/>
      <c r="AB37" s="140"/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140"/>
      <c r="AP37" s="140"/>
      <c r="AQ37" s="140"/>
      <c r="AR37" s="140"/>
    </row>
    <row r="38" spans="1:44" x14ac:dyDescent="0.25">
      <c r="A38" s="5" t="s">
        <v>96</v>
      </c>
      <c r="B38" s="103">
        <v>58</v>
      </c>
      <c r="C38" s="6">
        <v>405</v>
      </c>
      <c r="D38" s="164">
        <f t="shared" ref="D38:D69" si="17">IF($C$83&lt;&gt;0,C38/$C$83*100,0)</f>
        <v>5.9571263410888746E-2</v>
      </c>
      <c r="E38" s="105">
        <v>19</v>
      </c>
      <c r="F38" s="6">
        <v>119</v>
      </c>
      <c r="G38" s="124">
        <f t="shared" ref="G38:G69" si="18">IF($F$83&lt;&gt;0,F38/$F$83*100,0)</f>
        <v>2.4802052526161994E-2</v>
      </c>
      <c r="H38" s="103">
        <v>63</v>
      </c>
      <c r="I38" s="6">
        <v>394</v>
      </c>
      <c r="J38" s="189">
        <f t="shared" ref="J38:J69" si="19">IF($I$83&lt;&gt;0,I38/$I$83*100,0)</f>
        <v>6.4948552174787441E-2</v>
      </c>
      <c r="K38" s="128">
        <f t="shared" si="13"/>
        <v>336.84210526315786</v>
      </c>
      <c r="L38" s="129">
        <f t="shared" si="14"/>
        <v>250.42016806722688</v>
      </c>
      <c r="M38" s="128">
        <f t="shared" si="16"/>
        <v>101.58730158730158</v>
      </c>
      <c r="N38" s="129">
        <f t="shared" si="15"/>
        <v>75.634517766497467</v>
      </c>
      <c r="O38" s="230">
        <f t="shared" si="9"/>
        <v>30.158730158730158</v>
      </c>
      <c r="P38" s="129">
        <f t="shared" si="10"/>
        <v>30.203045685279189</v>
      </c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  <c r="AR38" s="140"/>
    </row>
    <row r="39" spans="1:44" x14ac:dyDescent="0.25">
      <c r="A39" s="5" t="s">
        <v>98</v>
      </c>
      <c r="B39" s="103">
        <v>68</v>
      </c>
      <c r="C39" s="6">
        <v>301</v>
      </c>
      <c r="D39" s="164">
        <f t="shared" si="17"/>
        <v>4.4273951325129658E-2</v>
      </c>
      <c r="E39" s="105">
        <v>31</v>
      </c>
      <c r="F39" s="6">
        <v>112</v>
      </c>
      <c r="G39" s="124">
        <f t="shared" si="18"/>
        <v>2.3343108259917172E-2</v>
      </c>
      <c r="H39" s="103">
        <v>56</v>
      </c>
      <c r="I39" s="6">
        <v>258</v>
      </c>
      <c r="J39" s="189">
        <f t="shared" si="19"/>
        <v>4.2529762591612071E-2</v>
      </c>
      <c r="K39" s="128">
        <f>IF(OR(B17&lt;&gt;0)*(E39&lt;&gt;0),B17/E39*100," ")</f>
        <v>2777.4193548387098</v>
      </c>
      <c r="L39" s="129">
        <f>IF(OR(C17&lt;&gt;0)*(F39&lt;&gt;0),C17/F39*100," ")</f>
        <v>5985.7142857142853</v>
      </c>
      <c r="M39" s="128">
        <f>IF(OR(B17&lt;&gt;0)*(H39&lt;&gt;0),B17/H39*100," ")</f>
        <v>1537.5</v>
      </c>
      <c r="N39" s="129">
        <f>IF(OR(C17&lt;&gt;0)*(I39&lt;&gt;0),C17/I39*100," ")</f>
        <v>2598.4496124031007</v>
      </c>
      <c r="O39" s="130">
        <f t="shared" si="9"/>
        <v>55.357142857142861</v>
      </c>
      <c r="P39" s="129">
        <f t="shared" si="10"/>
        <v>43.410852713178294</v>
      </c>
      <c r="Q39" s="140"/>
      <c r="R39" s="140"/>
      <c r="S39" s="140"/>
      <c r="T39" s="140"/>
      <c r="U39" s="140"/>
      <c r="V39" s="140"/>
      <c r="W39" s="140"/>
      <c r="X39" s="140"/>
      <c r="Y39" s="140"/>
      <c r="Z39" s="140"/>
      <c r="AA39" s="140"/>
      <c r="AB39" s="140"/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  <c r="AR39" s="140"/>
    </row>
    <row r="40" spans="1:44" x14ac:dyDescent="0.25">
      <c r="A40" s="5" t="s">
        <v>33</v>
      </c>
      <c r="B40" s="103">
        <v>64</v>
      </c>
      <c r="C40" s="6">
        <v>298</v>
      </c>
      <c r="D40" s="164">
        <f t="shared" si="17"/>
        <v>4.3832682707271226E-2</v>
      </c>
      <c r="E40" s="105">
        <v>67</v>
      </c>
      <c r="F40" s="6">
        <v>384</v>
      </c>
      <c r="G40" s="124">
        <f t="shared" si="18"/>
        <v>8.0033514034001732E-2</v>
      </c>
      <c r="H40" s="103">
        <v>53</v>
      </c>
      <c r="I40" s="6">
        <v>287</v>
      </c>
      <c r="J40" s="189">
        <f t="shared" si="19"/>
        <v>4.7310239782142112E-2</v>
      </c>
      <c r="K40" s="128">
        <f t="shared" ref="K40:L45" si="20">IF(OR(B41&lt;&gt;0)*(E40&lt;&gt;0),B41/E40*100," ")</f>
        <v>70.149253731343293</v>
      </c>
      <c r="L40" s="129">
        <f t="shared" si="20"/>
        <v>75.260416666666657</v>
      </c>
      <c r="M40" s="128">
        <f t="shared" ref="M40:N45" si="21">IF(OR(B41&lt;&gt;0)*(H40&lt;&gt;0),B41/H40*100," ")</f>
        <v>88.679245283018872</v>
      </c>
      <c r="N40" s="129">
        <f t="shared" si="21"/>
        <v>100.69686411149826</v>
      </c>
      <c r="O40" s="130">
        <f t="shared" si="9"/>
        <v>126.41509433962264</v>
      </c>
      <c r="P40" s="129">
        <f t="shared" si="10"/>
        <v>133.79790940766551</v>
      </c>
      <c r="Q40" s="140"/>
      <c r="R40" s="140"/>
      <c r="S40" s="140"/>
      <c r="T40" s="140"/>
      <c r="U40" s="140"/>
      <c r="V40" s="140"/>
      <c r="W40" s="140"/>
      <c r="X40" s="140"/>
      <c r="Y40" s="140"/>
      <c r="Z40" s="140"/>
      <c r="AA40" s="140"/>
      <c r="AB40" s="140"/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  <c r="AR40" s="140"/>
    </row>
    <row r="41" spans="1:44" x14ac:dyDescent="0.25">
      <c r="A41" s="5" t="s">
        <v>32</v>
      </c>
      <c r="B41" s="103">
        <v>47</v>
      </c>
      <c r="C41" s="6">
        <v>289</v>
      </c>
      <c r="D41" s="164">
        <f t="shared" si="17"/>
        <v>4.2508876853695921E-2</v>
      </c>
      <c r="E41" s="105">
        <v>13</v>
      </c>
      <c r="F41" s="6">
        <v>81</v>
      </c>
      <c r="G41" s="124">
        <f t="shared" si="18"/>
        <v>1.6882069366547243E-2</v>
      </c>
      <c r="H41" s="103">
        <v>160</v>
      </c>
      <c r="I41" s="6">
        <v>1153</v>
      </c>
      <c r="J41" s="189">
        <f t="shared" si="19"/>
        <v>0.19006517933383227</v>
      </c>
      <c r="K41" s="128">
        <f t="shared" si="20"/>
        <v>100</v>
      </c>
      <c r="L41" s="129">
        <f t="shared" si="20"/>
        <v>295.06172839506172</v>
      </c>
      <c r="M41" s="128">
        <f t="shared" si="21"/>
        <v>8.125</v>
      </c>
      <c r="N41" s="129">
        <f t="shared" si="21"/>
        <v>20.728534258456204</v>
      </c>
      <c r="O41" s="130">
        <f t="shared" si="9"/>
        <v>8.125</v>
      </c>
      <c r="P41" s="129">
        <f t="shared" si="10"/>
        <v>7.0251517779705122</v>
      </c>
      <c r="Q41" s="140"/>
      <c r="R41" s="140"/>
      <c r="S41" s="140"/>
      <c r="T41" s="140"/>
      <c r="U41" s="140"/>
      <c r="V41" s="140"/>
      <c r="W41" s="140"/>
      <c r="X41" s="140"/>
      <c r="Y41" s="140"/>
      <c r="Z41" s="140"/>
      <c r="AA41" s="140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  <c r="AR41" s="140"/>
    </row>
    <row r="42" spans="1:44" x14ac:dyDescent="0.25">
      <c r="A42" s="5" t="s">
        <v>65</v>
      </c>
      <c r="B42" s="103">
        <v>13</v>
      </c>
      <c r="C42" s="6">
        <v>239</v>
      </c>
      <c r="D42" s="164">
        <f t="shared" si="17"/>
        <v>3.515439988938867E-2</v>
      </c>
      <c r="E42" s="105">
        <v>11</v>
      </c>
      <c r="F42" s="6">
        <v>39</v>
      </c>
      <c r="G42" s="124">
        <f t="shared" si="18"/>
        <v>8.1284037690783021E-3</v>
      </c>
      <c r="H42" s="103">
        <v>9</v>
      </c>
      <c r="I42" s="6">
        <v>39</v>
      </c>
      <c r="J42" s="189">
        <f t="shared" si="19"/>
        <v>6.4289176010576387E-3</v>
      </c>
      <c r="K42" s="128">
        <f t="shared" si="20"/>
        <v>400</v>
      </c>
      <c r="L42" s="129">
        <f t="shared" si="20"/>
        <v>528.20512820512818</v>
      </c>
      <c r="M42" s="128">
        <f t="shared" si="21"/>
        <v>488.88888888888891</v>
      </c>
      <c r="N42" s="129">
        <f t="shared" si="21"/>
        <v>528.20512820512818</v>
      </c>
      <c r="O42" s="130">
        <f t="shared" si="9"/>
        <v>122.22222222222223</v>
      </c>
      <c r="P42" s="129">
        <f t="shared" si="10"/>
        <v>100</v>
      </c>
      <c r="Q42" s="140"/>
      <c r="R42" s="140"/>
      <c r="S42" s="140"/>
      <c r="T42" s="140"/>
      <c r="U42" s="140"/>
      <c r="V42" s="140"/>
      <c r="W42" s="140"/>
      <c r="X42" s="140"/>
      <c r="Y42" s="140"/>
      <c r="Z42" s="140"/>
      <c r="AA42" s="140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</row>
    <row r="43" spans="1:44" x14ac:dyDescent="0.25">
      <c r="A43" s="5" t="s">
        <v>50</v>
      </c>
      <c r="B43" s="103">
        <v>44</v>
      </c>
      <c r="C43" s="6">
        <v>206</v>
      </c>
      <c r="D43" s="164">
        <f t="shared" si="17"/>
        <v>3.0300445092945882E-2</v>
      </c>
      <c r="E43" s="105">
        <v>20</v>
      </c>
      <c r="F43" s="6">
        <v>137</v>
      </c>
      <c r="G43" s="124">
        <f t="shared" si="18"/>
        <v>2.855362349650583E-2</v>
      </c>
      <c r="H43" s="103">
        <v>55</v>
      </c>
      <c r="I43" s="6">
        <v>250</v>
      </c>
      <c r="J43" s="189">
        <f t="shared" si="19"/>
        <v>4.1211010263189997E-2</v>
      </c>
      <c r="K43" s="128">
        <f t="shared" si="20"/>
        <v>300</v>
      </c>
      <c r="L43" s="129">
        <f t="shared" si="20"/>
        <v>150.36496350364962</v>
      </c>
      <c r="M43" s="128">
        <f t="shared" si="21"/>
        <v>109.09090909090908</v>
      </c>
      <c r="N43" s="129">
        <f t="shared" si="21"/>
        <v>82.399999999999991</v>
      </c>
      <c r="O43" s="130">
        <f t="shared" si="9"/>
        <v>36.363636363636367</v>
      </c>
      <c r="P43" s="129">
        <f t="shared" si="10"/>
        <v>54.800000000000004</v>
      </c>
      <c r="Q43" s="140"/>
      <c r="R43" s="140"/>
      <c r="S43" s="140"/>
      <c r="T43" s="140"/>
      <c r="U43" s="140"/>
      <c r="V43" s="140"/>
      <c r="W43" s="140"/>
      <c r="X43" s="140"/>
      <c r="Y43" s="140"/>
      <c r="Z43" s="140"/>
      <c r="AA43" s="140"/>
      <c r="AB43" s="140"/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  <c r="AR43" s="140"/>
    </row>
    <row r="44" spans="1:44" x14ac:dyDescent="0.25">
      <c r="A44" s="213" t="s">
        <v>57</v>
      </c>
      <c r="B44" s="103">
        <v>60</v>
      </c>
      <c r="C44" s="6">
        <v>206</v>
      </c>
      <c r="D44" s="164">
        <f t="shared" si="17"/>
        <v>3.0300445092945882E-2</v>
      </c>
      <c r="E44" s="105">
        <v>25</v>
      </c>
      <c r="F44" s="6">
        <v>128</v>
      </c>
      <c r="G44" s="124">
        <f t="shared" si="18"/>
        <v>2.6677838011333915E-2</v>
      </c>
      <c r="H44" s="103">
        <v>27</v>
      </c>
      <c r="I44" s="6">
        <v>143</v>
      </c>
      <c r="J44" s="189">
        <f t="shared" si="19"/>
        <v>2.3572697870544678E-2</v>
      </c>
      <c r="K44" s="128">
        <f t="shared" si="20"/>
        <v>156</v>
      </c>
      <c r="L44" s="129">
        <f t="shared" si="20"/>
        <v>153.90625</v>
      </c>
      <c r="M44" s="128">
        <f t="shared" si="21"/>
        <v>144.44444444444443</v>
      </c>
      <c r="N44" s="129">
        <f t="shared" si="21"/>
        <v>137.76223776223776</v>
      </c>
      <c r="O44" s="130">
        <f t="shared" si="9"/>
        <v>92.592592592592595</v>
      </c>
      <c r="P44" s="129">
        <f t="shared" si="10"/>
        <v>89.510489510489506</v>
      </c>
      <c r="Q44" s="140"/>
      <c r="R44" s="140"/>
      <c r="S44" s="140"/>
      <c r="T44" s="140"/>
      <c r="U44" s="140"/>
      <c r="V44" s="140"/>
      <c r="W44" s="140"/>
      <c r="X44" s="140"/>
      <c r="Y44" s="140"/>
      <c r="Z44" s="140"/>
      <c r="AA44" s="140"/>
      <c r="AB44" s="140"/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  <c r="AR44" s="140"/>
    </row>
    <row r="45" spans="1:44" x14ac:dyDescent="0.25">
      <c r="A45" s="5" t="s">
        <v>20</v>
      </c>
      <c r="B45" s="103">
        <v>39</v>
      </c>
      <c r="C45" s="6">
        <v>197</v>
      </c>
      <c r="D45" s="164">
        <f t="shared" si="17"/>
        <v>2.8976639239370574E-2</v>
      </c>
      <c r="E45" s="105">
        <v>64</v>
      </c>
      <c r="F45" s="6">
        <v>784</v>
      </c>
      <c r="G45" s="124">
        <f t="shared" si="18"/>
        <v>0.16340175781942021</v>
      </c>
      <c r="H45" s="103">
        <v>61</v>
      </c>
      <c r="I45" s="6">
        <v>819</v>
      </c>
      <c r="J45" s="189">
        <f t="shared" si="19"/>
        <v>0.13500726962221041</v>
      </c>
      <c r="K45" s="128">
        <f t="shared" si="20"/>
        <v>68.75</v>
      </c>
      <c r="L45" s="129">
        <f t="shared" si="20"/>
        <v>23.979591836734691</v>
      </c>
      <c r="M45" s="128">
        <f t="shared" si="21"/>
        <v>72.131147540983605</v>
      </c>
      <c r="N45" s="129">
        <f t="shared" si="21"/>
        <v>22.954822954822955</v>
      </c>
      <c r="O45" s="130">
        <f t="shared" si="9"/>
        <v>104.91803278688525</v>
      </c>
      <c r="P45" s="129">
        <f t="shared" si="10"/>
        <v>95.726495726495727</v>
      </c>
      <c r="Q45" s="140"/>
      <c r="R45" s="140"/>
      <c r="S45" s="140"/>
      <c r="T45" s="140"/>
      <c r="U45" s="140"/>
      <c r="V45" s="140"/>
      <c r="W45" s="140"/>
      <c r="X45" s="140"/>
      <c r="Y45" s="140"/>
      <c r="Z45" s="140"/>
      <c r="AA45" s="140"/>
      <c r="AB45" s="140"/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  <c r="AN45" s="140"/>
      <c r="AO45" s="140"/>
      <c r="AP45" s="140"/>
      <c r="AQ45" s="140"/>
      <c r="AR45" s="140"/>
    </row>
    <row r="46" spans="1:44" x14ac:dyDescent="0.25">
      <c r="A46" s="5" t="s">
        <v>38</v>
      </c>
      <c r="B46" s="103">
        <v>44</v>
      </c>
      <c r="C46" s="6">
        <v>188</v>
      </c>
      <c r="D46" s="164">
        <f t="shared" si="17"/>
        <v>2.7652833385795269E-2</v>
      </c>
      <c r="E46" s="105">
        <v>13</v>
      </c>
      <c r="F46" s="6">
        <v>61</v>
      </c>
      <c r="G46" s="124">
        <f t="shared" si="18"/>
        <v>1.2713657177276317E-2</v>
      </c>
      <c r="H46" s="103">
        <v>73</v>
      </c>
      <c r="I46" s="6">
        <v>347</v>
      </c>
      <c r="J46" s="189">
        <f t="shared" si="19"/>
        <v>5.7200882245307713E-2</v>
      </c>
      <c r="K46" s="128">
        <f>IF(OR(B18&lt;&gt;0)*(E46&lt;&gt;0),B18/E46*100," ")</f>
        <v>6661.538461538461</v>
      </c>
      <c r="L46" s="129">
        <f>IF(OR(C46&lt;&gt;0)*(F46&lt;&gt;0),C46/F46*100," ")</f>
        <v>308.19672131147541</v>
      </c>
      <c r="M46" s="128">
        <f>IF(OR(B18&lt;&gt;0)*(H46&lt;&gt;0),B18/H46*100," ")</f>
        <v>1186.3013698630136</v>
      </c>
      <c r="N46" s="129">
        <f>IF(OR(C18&lt;&gt;0)*(I46&lt;&gt;0),C18/I46*100," ")</f>
        <v>1780.4034582132565</v>
      </c>
      <c r="O46" s="130">
        <f t="shared" si="9"/>
        <v>17.80821917808219</v>
      </c>
      <c r="P46" s="129">
        <f t="shared" si="10"/>
        <v>17.579250720461097</v>
      </c>
      <c r="Q46" s="140"/>
      <c r="R46" s="140"/>
      <c r="S46" s="140"/>
      <c r="T46" s="140"/>
      <c r="U46" s="140"/>
      <c r="V46" s="140"/>
      <c r="W46" s="140"/>
      <c r="X46" s="140"/>
      <c r="Y46" s="140"/>
      <c r="Z46" s="140"/>
      <c r="AA46" s="140"/>
      <c r="AB46" s="140"/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</row>
    <row r="47" spans="1:44" x14ac:dyDescent="0.25">
      <c r="A47" s="5" t="s">
        <v>93</v>
      </c>
      <c r="B47" s="103">
        <v>49</v>
      </c>
      <c r="C47" s="6">
        <v>165</v>
      </c>
      <c r="D47" s="164">
        <f t="shared" si="17"/>
        <v>2.4269773982213933E-2</v>
      </c>
      <c r="E47" s="105">
        <v>26</v>
      </c>
      <c r="F47" s="6">
        <v>122</v>
      </c>
      <c r="G47" s="124">
        <f t="shared" si="18"/>
        <v>2.5427314354552633E-2</v>
      </c>
      <c r="H47" s="103">
        <v>47</v>
      </c>
      <c r="I47" s="6">
        <v>163</v>
      </c>
      <c r="J47" s="189">
        <f t="shared" si="19"/>
        <v>2.686957869159988E-2</v>
      </c>
      <c r="K47" s="128">
        <f t="shared" si="5"/>
        <v>188.46153846153845</v>
      </c>
      <c r="L47" s="129">
        <f t="shared" si="6"/>
        <v>135.24590163934425</v>
      </c>
      <c r="M47" s="128">
        <f t="shared" si="7"/>
        <v>104.25531914893618</v>
      </c>
      <c r="N47" s="129">
        <f t="shared" si="8"/>
        <v>101.22699386503066</v>
      </c>
      <c r="O47" s="130">
        <f t="shared" si="9"/>
        <v>55.319148936170215</v>
      </c>
      <c r="P47" s="129">
        <f t="shared" si="10"/>
        <v>74.846625766871171</v>
      </c>
      <c r="Q47" s="140"/>
      <c r="R47" s="140"/>
      <c r="S47" s="140"/>
      <c r="T47" s="140"/>
      <c r="U47" s="140"/>
      <c r="V47" s="140"/>
      <c r="W47" s="140"/>
      <c r="X47" s="140"/>
      <c r="Y47" s="140"/>
      <c r="Z47" s="140"/>
      <c r="AA47" s="140"/>
      <c r="AB47" s="140"/>
      <c r="AC47" s="140"/>
      <c r="AD47" s="140"/>
      <c r="AE47" s="140"/>
      <c r="AF47" s="140"/>
      <c r="AG47" s="140"/>
      <c r="AH47" s="140"/>
      <c r="AI47" s="140"/>
      <c r="AJ47" s="140"/>
      <c r="AK47" s="140"/>
      <c r="AL47" s="140"/>
      <c r="AM47" s="140"/>
      <c r="AN47" s="140"/>
      <c r="AO47" s="140"/>
      <c r="AP47" s="140"/>
      <c r="AQ47" s="140"/>
      <c r="AR47" s="140"/>
    </row>
    <row r="48" spans="1:44" x14ac:dyDescent="0.25">
      <c r="A48" s="5" t="s">
        <v>89</v>
      </c>
      <c r="B48" s="103">
        <v>41</v>
      </c>
      <c r="C48" s="6">
        <v>161</v>
      </c>
      <c r="D48" s="164">
        <f t="shared" si="17"/>
        <v>2.368141582506935E-2</v>
      </c>
      <c r="E48" s="105">
        <v>69</v>
      </c>
      <c r="F48" s="6">
        <v>319</v>
      </c>
      <c r="G48" s="124">
        <f t="shared" si="18"/>
        <v>6.6486174418871238E-2</v>
      </c>
      <c r="H48" s="103">
        <v>73</v>
      </c>
      <c r="I48" s="6">
        <v>316</v>
      </c>
      <c r="J48" s="189">
        <f t="shared" si="19"/>
        <v>5.2090716972672153E-2</v>
      </c>
      <c r="K48" s="128">
        <f t="shared" si="5"/>
        <v>59.420289855072461</v>
      </c>
      <c r="L48" s="129">
        <f t="shared" si="6"/>
        <v>50.470219435736674</v>
      </c>
      <c r="M48" s="234"/>
      <c r="N48" s="136"/>
      <c r="O48" s="130">
        <f t="shared" si="9"/>
        <v>94.520547945205479</v>
      </c>
      <c r="P48" s="129">
        <f t="shared" si="10"/>
        <v>100.9493670886076</v>
      </c>
      <c r="Q48" s="140"/>
      <c r="R48" s="140"/>
      <c r="S48" s="140"/>
      <c r="T48" s="140"/>
      <c r="U48" s="140"/>
      <c r="V48" s="140"/>
      <c r="W48" s="140"/>
      <c r="X48" s="140"/>
      <c r="Y48" s="140"/>
      <c r="Z48" s="140"/>
      <c r="AA48" s="140"/>
      <c r="AB48" s="140"/>
      <c r="AC48" s="140"/>
      <c r="AD48" s="140"/>
      <c r="AE48" s="140"/>
      <c r="AF48" s="140"/>
      <c r="AG48" s="140"/>
      <c r="AH48" s="140"/>
      <c r="AI48" s="140"/>
      <c r="AJ48" s="140"/>
      <c r="AK48" s="140"/>
      <c r="AL48" s="140"/>
      <c r="AM48" s="140"/>
      <c r="AN48" s="140"/>
      <c r="AO48" s="140"/>
      <c r="AP48" s="140"/>
      <c r="AQ48" s="140"/>
      <c r="AR48" s="140"/>
    </row>
    <row r="49" spans="1:44" ht="17.25" customHeight="1" x14ac:dyDescent="0.25">
      <c r="A49" s="5" t="s">
        <v>29</v>
      </c>
      <c r="B49" s="103">
        <v>22</v>
      </c>
      <c r="C49" s="6">
        <v>148</v>
      </c>
      <c r="D49" s="164">
        <f t="shared" si="17"/>
        <v>2.1769251814349466E-2</v>
      </c>
      <c r="E49" s="105">
        <v>15</v>
      </c>
      <c r="F49" s="6">
        <v>119</v>
      </c>
      <c r="G49" s="124">
        <f t="shared" si="18"/>
        <v>2.4802052526161994E-2</v>
      </c>
      <c r="H49" s="103">
        <v>94</v>
      </c>
      <c r="I49" s="6">
        <v>619</v>
      </c>
      <c r="J49" s="189">
        <f t="shared" si="19"/>
        <v>0.10203846141165843</v>
      </c>
      <c r="K49" s="128">
        <f t="shared" si="5"/>
        <v>146.66666666666666</v>
      </c>
      <c r="L49" s="129">
        <f t="shared" si="6"/>
        <v>124.36974789915966</v>
      </c>
      <c r="M49" s="128">
        <f t="shared" ref="M49:M57" si="22">IF(OR(B48&lt;&gt;0)*(H48&lt;&gt;0),B48/H48*100," ")</f>
        <v>56.164383561643838</v>
      </c>
      <c r="N49" s="129">
        <f t="shared" ref="N49:N57" si="23">IF(OR(C48&lt;&gt;0)*(I48&lt;&gt;0),C48/I48*100," ")</f>
        <v>50.949367088607602</v>
      </c>
      <c r="O49" s="130">
        <f t="shared" si="9"/>
        <v>15.957446808510639</v>
      </c>
      <c r="P49" s="229">
        <f t="shared" si="10"/>
        <v>19.224555735056541</v>
      </c>
      <c r="Q49" s="140"/>
      <c r="R49" s="140"/>
      <c r="S49" s="140"/>
      <c r="T49" s="140"/>
      <c r="U49" s="140"/>
      <c r="V49" s="140"/>
      <c r="W49" s="140"/>
      <c r="X49" s="140"/>
      <c r="Y49" s="140"/>
      <c r="Z49" s="140"/>
      <c r="AA49" s="140"/>
      <c r="AB49" s="140"/>
      <c r="AC49" s="140"/>
      <c r="AD49" s="140"/>
      <c r="AE49" s="140"/>
      <c r="AF49" s="140"/>
      <c r="AG49" s="140"/>
      <c r="AH49" s="140"/>
      <c r="AI49" s="140"/>
      <c r="AJ49" s="140"/>
      <c r="AK49" s="140"/>
      <c r="AL49" s="140"/>
      <c r="AM49" s="140"/>
      <c r="AN49" s="140"/>
      <c r="AO49" s="140"/>
      <c r="AP49" s="140"/>
      <c r="AQ49" s="140"/>
      <c r="AR49" s="140"/>
    </row>
    <row r="50" spans="1:44" x14ac:dyDescent="0.25">
      <c r="A50" s="5" t="s">
        <v>71</v>
      </c>
      <c r="B50" s="103">
        <v>27</v>
      </c>
      <c r="C50" s="6">
        <v>147</v>
      </c>
      <c r="D50" s="164">
        <f t="shared" si="17"/>
        <v>2.162216227506332E-2</v>
      </c>
      <c r="E50" s="105">
        <v>24</v>
      </c>
      <c r="F50" s="6">
        <v>179</v>
      </c>
      <c r="G50" s="124">
        <f t="shared" si="18"/>
        <v>3.7307289093974766E-2</v>
      </c>
      <c r="H50" s="103">
        <v>29</v>
      </c>
      <c r="I50" s="6">
        <v>245</v>
      </c>
      <c r="J50" s="189">
        <f t="shared" si="19"/>
        <v>4.0386790057926197E-2</v>
      </c>
      <c r="K50" s="128">
        <f t="shared" si="5"/>
        <v>112.5</v>
      </c>
      <c r="L50" s="129">
        <f t="shared" si="6"/>
        <v>82.122905027932958</v>
      </c>
      <c r="M50" s="128">
        <f t="shared" si="22"/>
        <v>23.404255319148938</v>
      </c>
      <c r="N50" s="129">
        <f t="shared" si="23"/>
        <v>23.909531502423263</v>
      </c>
      <c r="O50" s="130">
        <f t="shared" si="9"/>
        <v>82.758620689655174</v>
      </c>
      <c r="P50" s="229">
        <f t="shared" si="10"/>
        <v>73.061224489795919</v>
      </c>
      <c r="Q50" s="140"/>
      <c r="R50" s="140"/>
      <c r="S50" s="140"/>
      <c r="T50" s="140"/>
      <c r="U50" s="140"/>
      <c r="V50" s="140"/>
      <c r="W50" s="140"/>
      <c r="X50" s="140"/>
      <c r="Y50" s="140"/>
      <c r="Z50" s="140"/>
      <c r="AA50" s="140"/>
      <c r="AB50" s="140"/>
      <c r="AC50" s="140"/>
      <c r="AD50" s="140"/>
      <c r="AE50" s="140"/>
      <c r="AF50" s="140"/>
      <c r="AG50" s="140"/>
      <c r="AH50" s="140"/>
      <c r="AI50" s="140"/>
      <c r="AJ50" s="140"/>
      <c r="AK50" s="140"/>
      <c r="AL50" s="140"/>
      <c r="AM50" s="140"/>
      <c r="AN50" s="140"/>
      <c r="AO50" s="140"/>
      <c r="AP50" s="140"/>
      <c r="AQ50" s="140"/>
      <c r="AR50" s="140"/>
    </row>
    <row r="51" spans="1:44" x14ac:dyDescent="0.25">
      <c r="A51" s="5" t="s">
        <v>58</v>
      </c>
      <c r="B51" s="103">
        <v>8</v>
      </c>
      <c r="C51" s="6">
        <v>138</v>
      </c>
      <c r="D51" s="164">
        <f t="shared" si="17"/>
        <v>2.0298356421488018E-2</v>
      </c>
      <c r="E51" s="105">
        <v>8</v>
      </c>
      <c r="F51" s="6">
        <v>35</v>
      </c>
      <c r="G51" s="124">
        <f t="shared" si="18"/>
        <v>7.2947213312241164E-3</v>
      </c>
      <c r="H51" s="103">
        <v>17</v>
      </c>
      <c r="I51" s="6">
        <v>69</v>
      </c>
      <c r="J51" s="189">
        <f t="shared" si="19"/>
        <v>1.1374238832640439E-2</v>
      </c>
      <c r="K51" s="128">
        <f t="shared" si="5"/>
        <v>100</v>
      </c>
      <c r="L51" s="129">
        <f t="shared" si="6"/>
        <v>394.28571428571433</v>
      </c>
      <c r="M51" s="128">
        <f t="shared" si="22"/>
        <v>93.103448275862064</v>
      </c>
      <c r="N51" s="129">
        <f t="shared" si="23"/>
        <v>60</v>
      </c>
      <c r="O51" s="130">
        <f t="shared" si="9"/>
        <v>47.058823529411761</v>
      </c>
      <c r="P51" s="229">
        <f t="shared" si="10"/>
        <v>50.724637681159422</v>
      </c>
      <c r="Q51" s="140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0"/>
      <c r="AC51" s="140"/>
      <c r="AD51" s="140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140"/>
    </row>
    <row r="52" spans="1:44" x14ac:dyDescent="0.25">
      <c r="A52" s="5" t="s">
        <v>40</v>
      </c>
      <c r="B52" s="103">
        <v>29</v>
      </c>
      <c r="C52" s="6">
        <v>129</v>
      </c>
      <c r="D52" s="164">
        <f t="shared" si="17"/>
        <v>1.897455056791271E-2</v>
      </c>
      <c r="E52" s="105">
        <v>16</v>
      </c>
      <c r="F52" s="6">
        <v>92</v>
      </c>
      <c r="G52" s="124">
        <f t="shared" si="18"/>
        <v>1.9174696070646251E-2</v>
      </c>
      <c r="H52" s="103">
        <v>18</v>
      </c>
      <c r="I52" s="6">
        <v>76</v>
      </c>
      <c r="J52" s="189">
        <f t="shared" si="19"/>
        <v>1.2528147120009759E-2</v>
      </c>
      <c r="K52" s="128">
        <f t="shared" si="5"/>
        <v>181.25</v>
      </c>
      <c r="L52" s="129">
        <f t="shared" si="6"/>
        <v>140.21739130434781</v>
      </c>
      <c r="M52" s="128">
        <f t="shared" si="22"/>
        <v>47.058823529411761</v>
      </c>
      <c r="N52" s="129">
        <f t="shared" si="23"/>
        <v>200</v>
      </c>
      <c r="O52" s="130">
        <f t="shared" si="9"/>
        <v>88.888888888888886</v>
      </c>
      <c r="P52" s="229">
        <f t="shared" si="10"/>
        <v>121.05263157894737</v>
      </c>
      <c r="Q52" s="140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0"/>
      <c r="AC52" s="140"/>
      <c r="AD52" s="140"/>
      <c r="AE52" s="140"/>
      <c r="AF52" s="140"/>
      <c r="AG52" s="140"/>
      <c r="AH52" s="140"/>
      <c r="AI52" s="140"/>
      <c r="AJ52" s="140"/>
      <c r="AK52" s="140"/>
      <c r="AL52" s="140"/>
      <c r="AM52" s="140"/>
      <c r="AN52" s="140"/>
      <c r="AO52" s="140"/>
      <c r="AP52" s="140"/>
      <c r="AQ52" s="140"/>
      <c r="AR52" s="140"/>
    </row>
    <row r="53" spans="1:44" x14ac:dyDescent="0.25">
      <c r="A53" s="5" t="s">
        <v>67</v>
      </c>
      <c r="B53" s="103">
        <v>54</v>
      </c>
      <c r="C53" s="6">
        <v>105</v>
      </c>
      <c r="D53" s="164">
        <f t="shared" si="17"/>
        <v>1.5444401625045229E-2</v>
      </c>
      <c r="E53" s="105">
        <v>33</v>
      </c>
      <c r="F53" s="6">
        <v>67</v>
      </c>
      <c r="G53" s="124">
        <f t="shared" si="18"/>
        <v>1.3964180834057595E-2</v>
      </c>
      <c r="H53" s="103">
        <v>78</v>
      </c>
      <c r="I53" s="6">
        <v>179</v>
      </c>
      <c r="J53" s="189">
        <f t="shared" si="19"/>
        <v>2.9507083348444034E-2</v>
      </c>
      <c r="K53" s="128">
        <f t="shared" si="5"/>
        <v>163.63636363636365</v>
      </c>
      <c r="L53" s="129">
        <f t="shared" si="6"/>
        <v>156.71641791044777</v>
      </c>
      <c r="M53" s="128">
        <f t="shared" si="22"/>
        <v>161.11111111111111</v>
      </c>
      <c r="N53" s="129">
        <f t="shared" si="23"/>
        <v>169.73684210526315</v>
      </c>
      <c r="O53" s="130">
        <f t="shared" si="9"/>
        <v>42.307692307692307</v>
      </c>
      <c r="P53" s="229">
        <f t="shared" si="10"/>
        <v>37.430167597765362</v>
      </c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140"/>
      <c r="AN53" s="140"/>
      <c r="AO53" s="140"/>
      <c r="AP53" s="140"/>
      <c r="AQ53" s="140"/>
      <c r="AR53" s="140"/>
    </row>
    <row r="54" spans="1:44" ht="17.25" customHeight="1" x14ac:dyDescent="0.25">
      <c r="A54" s="5" t="s">
        <v>62</v>
      </c>
      <c r="B54" s="103">
        <v>32</v>
      </c>
      <c r="C54" s="6">
        <v>95</v>
      </c>
      <c r="D54" s="164">
        <f t="shared" si="17"/>
        <v>1.3973506232183779E-2</v>
      </c>
      <c r="E54" s="105">
        <v>34</v>
      </c>
      <c r="F54" s="6">
        <v>177</v>
      </c>
      <c r="G54" s="124">
        <f t="shared" si="18"/>
        <v>3.6890447875047673E-2</v>
      </c>
      <c r="H54" s="103">
        <v>42</v>
      </c>
      <c r="I54" s="6">
        <v>152</v>
      </c>
      <c r="J54" s="189">
        <f t="shared" si="19"/>
        <v>2.5056294240019518E-2</v>
      </c>
      <c r="K54" s="128">
        <f t="shared" si="5"/>
        <v>94.117647058823522</v>
      </c>
      <c r="L54" s="129">
        <f t="shared" si="6"/>
        <v>53.672316384180796</v>
      </c>
      <c r="M54" s="128">
        <f t="shared" si="22"/>
        <v>69.230769230769226</v>
      </c>
      <c r="N54" s="129">
        <f t="shared" si="23"/>
        <v>58.659217877094974</v>
      </c>
      <c r="O54" s="230">
        <f t="shared" si="9"/>
        <v>80.952380952380949</v>
      </c>
      <c r="P54" s="229">
        <f t="shared" si="10"/>
        <v>116.44736842105263</v>
      </c>
      <c r="Q54" s="140"/>
      <c r="R54" s="140"/>
      <c r="S54" s="140"/>
      <c r="T54" s="140"/>
      <c r="U54" s="140"/>
      <c r="V54" s="140"/>
      <c r="W54" s="140"/>
      <c r="X54" s="140"/>
      <c r="Y54" s="140"/>
      <c r="Z54" s="140"/>
      <c r="AA54" s="140"/>
      <c r="AB54" s="140"/>
      <c r="AC54" s="140"/>
      <c r="AD54" s="140"/>
      <c r="AE54" s="140"/>
      <c r="AF54" s="140"/>
      <c r="AG54" s="140"/>
      <c r="AH54" s="140"/>
      <c r="AI54" s="140"/>
      <c r="AJ54" s="140"/>
      <c r="AK54" s="140"/>
      <c r="AL54" s="140"/>
      <c r="AM54" s="140"/>
      <c r="AN54" s="140"/>
      <c r="AO54" s="140"/>
      <c r="AP54" s="140"/>
      <c r="AQ54" s="140"/>
      <c r="AR54" s="140"/>
    </row>
    <row r="55" spans="1:44" x14ac:dyDescent="0.25">
      <c r="A55" s="5" t="s">
        <v>75</v>
      </c>
      <c r="B55" s="103">
        <v>12</v>
      </c>
      <c r="C55" s="6">
        <v>91</v>
      </c>
      <c r="D55" s="164">
        <f t="shared" si="17"/>
        <v>1.3385148075039198E-2</v>
      </c>
      <c r="E55" s="105">
        <v>10</v>
      </c>
      <c r="F55" s="6">
        <v>44</v>
      </c>
      <c r="G55" s="124">
        <f t="shared" si="18"/>
        <v>9.1705068163960325E-3</v>
      </c>
      <c r="H55" s="103">
        <v>6</v>
      </c>
      <c r="I55" s="6">
        <v>28</v>
      </c>
      <c r="J55" s="189">
        <f t="shared" si="19"/>
        <v>4.6156331494772796E-3</v>
      </c>
      <c r="K55" s="128">
        <f t="shared" si="5"/>
        <v>120</v>
      </c>
      <c r="L55" s="129">
        <f t="shared" si="6"/>
        <v>206.81818181818184</v>
      </c>
      <c r="M55" s="128">
        <f t="shared" si="22"/>
        <v>76.19047619047619</v>
      </c>
      <c r="N55" s="129">
        <f t="shared" si="23"/>
        <v>62.5</v>
      </c>
      <c r="O55" s="130">
        <f t="shared" si="9"/>
        <v>166.66666666666669</v>
      </c>
      <c r="P55" s="229">
        <f t="shared" si="10"/>
        <v>157.14285714285714</v>
      </c>
      <c r="Q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0"/>
      <c r="AC55" s="140"/>
      <c r="AD55" s="140"/>
      <c r="AE55" s="140"/>
      <c r="AF55" s="140"/>
      <c r="AG55" s="140"/>
      <c r="AH55" s="140"/>
      <c r="AI55" s="140"/>
      <c r="AJ55" s="140"/>
      <c r="AK55" s="140"/>
      <c r="AL55" s="140"/>
      <c r="AM55" s="140"/>
      <c r="AN55" s="140"/>
      <c r="AO55" s="140"/>
      <c r="AP55" s="140"/>
      <c r="AQ55" s="140"/>
      <c r="AR55" s="140"/>
    </row>
    <row r="56" spans="1:44" x14ac:dyDescent="0.25">
      <c r="A56" s="5" t="s">
        <v>39</v>
      </c>
      <c r="B56" s="103">
        <v>22</v>
      </c>
      <c r="C56" s="6">
        <v>89</v>
      </c>
      <c r="D56" s="164">
        <f t="shared" si="17"/>
        <v>1.309096899646691E-2</v>
      </c>
      <c r="E56" s="105">
        <v>11</v>
      </c>
      <c r="F56" s="6">
        <v>55</v>
      </c>
      <c r="G56" s="124">
        <f t="shared" si="18"/>
        <v>1.146313352049504E-2</v>
      </c>
      <c r="H56" s="103">
        <v>18</v>
      </c>
      <c r="I56" s="6">
        <v>82</v>
      </c>
      <c r="J56" s="189">
        <f t="shared" si="19"/>
        <v>1.3517211366326318E-2</v>
      </c>
      <c r="K56" s="128">
        <f t="shared" si="5"/>
        <v>200</v>
      </c>
      <c r="L56" s="129">
        <f t="shared" si="6"/>
        <v>161.81818181818181</v>
      </c>
      <c r="M56" s="128">
        <f t="shared" si="22"/>
        <v>200</v>
      </c>
      <c r="N56" s="129">
        <f t="shared" si="23"/>
        <v>325</v>
      </c>
      <c r="O56" s="130">
        <f t="shared" si="9"/>
        <v>61.111111111111114</v>
      </c>
      <c r="P56" s="229">
        <f t="shared" si="10"/>
        <v>67.073170731707322</v>
      </c>
      <c r="Q56" s="140"/>
      <c r="R56" s="140"/>
      <c r="S56" s="140"/>
      <c r="T56" s="140"/>
      <c r="U56" s="140"/>
      <c r="V56" s="140"/>
      <c r="W56" s="140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  <c r="AK56" s="140"/>
      <c r="AL56" s="140"/>
      <c r="AM56" s="140"/>
      <c r="AN56" s="140"/>
      <c r="AO56" s="140"/>
      <c r="AP56" s="140"/>
      <c r="AQ56" s="140"/>
      <c r="AR56" s="140"/>
    </row>
    <row r="57" spans="1:44" x14ac:dyDescent="0.25">
      <c r="A57" s="5" t="s">
        <v>77</v>
      </c>
      <c r="B57" s="103">
        <v>18</v>
      </c>
      <c r="C57" s="6">
        <v>85</v>
      </c>
      <c r="D57" s="164">
        <f t="shared" si="17"/>
        <v>1.2502610839322331E-2</v>
      </c>
      <c r="E57" s="105">
        <v>2</v>
      </c>
      <c r="F57" s="6">
        <v>10</v>
      </c>
      <c r="G57" s="124">
        <f t="shared" si="18"/>
        <v>2.0842060946354621E-3</v>
      </c>
      <c r="H57" s="103">
        <v>20</v>
      </c>
      <c r="I57" s="6">
        <v>67</v>
      </c>
      <c r="J57" s="189">
        <f t="shared" si="19"/>
        <v>1.1044550750534919E-2</v>
      </c>
      <c r="K57" s="128">
        <f t="shared" si="5"/>
        <v>900</v>
      </c>
      <c r="L57" s="129">
        <f t="shared" si="6"/>
        <v>850</v>
      </c>
      <c r="M57" s="128">
        <f t="shared" si="22"/>
        <v>122.22222222222223</v>
      </c>
      <c r="N57" s="129">
        <f t="shared" si="23"/>
        <v>108.53658536585367</v>
      </c>
      <c r="O57" s="130">
        <f t="shared" si="9"/>
        <v>10</v>
      </c>
      <c r="P57" s="229">
        <f t="shared" si="10"/>
        <v>14.925373134328357</v>
      </c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40"/>
    </row>
    <row r="58" spans="1:44" x14ac:dyDescent="0.25">
      <c r="A58" s="5" t="s">
        <v>99</v>
      </c>
      <c r="B58" s="103">
        <v>13</v>
      </c>
      <c r="C58" s="6">
        <v>69</v>
      </c>
      <c r="D58" s="164">
        <f t="shared" si="17"/>
        <v>1.0149178210744009E-2</v>
      </c>
      <c r="E58" s="105">
        <v>8</v>
      </c>
      <c r="F58" s="6">
        <v>35</v>
      </c>
      <c r="G58" s="124">
        <f t="shared" si="18"/>
        <v>7.2947213312241164E-3</v>
      </c>
      <c r="H58" s="103">
        <v>7</v>
      </c>
      <c r="I58" s="6">
        <v>22</v>
      </c>
      <c r="J58" s="189">
        <f t="shared" si="19"/>
        <v>3.6265689031607195E-3</v>
      </c>
      <c r="K58" s="128">
        <f t="shared" si="5"/>
        <v>162.5</v>
      </c>
      <c r="L58" s="129">
        <f t="shared" si="6"/>
        <v>197.14285714285717</v>
      </c>
      <c r="M58" s="128">
        <f t="shared" si="7"/>
        <v>185.71428571428572</v>
      </c>
      <c r="N58" s="129">
        <f t="shared" si="8"/>
        <v>313.63636363636363</v>
      </c>
      <c r="O58" s="130">
        <f t="shared" si="9"/>
        <v>114.28571428571428</v>
      </c>
      <c r="P58" s="129">
        <f t="shared" si="10"/>
        <v>159.09090909090909</v>
      </c>
      <c r="Q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/>
      <c r="AP58" s="140"/>
      <c r="AQ58" s="140"/>
      <c r="AR58" s="140"/>
    </row>
    <row r="59" spans="1:44" ht="17.25" customHeight="1" x14ac:dyDescent="0.25">
      <c r="A59" s="5" t="s">
        <v>44</v>
      </c>
      <c r="B59" s="103">
        <v>14</v>
      </c>
      <c r="C59" s="6">
        <v>63</v>
      </c>
      <c r="D59" s="164">
        <f t="shared" si="17"/>
        <v>9.2666409750271368E-3</v>
      </c>
      <c r="E59" s="105">
        <v>1</v>
      </c>
      <c r="F59" s="6">
        <v>3</v>
      </c>
      <c r="G59" s="124">
        <f t="shared" si="18"/>
        <v>6.2526182839063853E-4</v>
      </c>
      <c r="H59" s="103">
        <v>7</v>
      </c>
      <c r="I59" s="6">
        <v>37</v>
      </c>
      <c r="J59" s="189">
        <f t="shared" si="19"/>
        <v>6.0992295189521194E-3</v>
      </c>
      <c r="K59" s="128">
        <f t="shared" si="5"/>
        <v>1400</v>
      </c>
      <c r="L59" s="129">
        <f t="shared" si="6"/>
        <v>2100</v>
      </c>
      <c r="M59" s="128">
        <f t="shared" si="7"/>
        <v>200</v>
      </c>
      <c r="N59" s="129">
        <f t="shared" si="8"/>
        <v>170.27027027027026</v>
      </c>
      <c r="O59" s="130">
        <f t="shared" si="9"/>
        <v>14.285714285714285</v>
      </c>
      <c r="P59" s="129">
        <f t="shared" si="10"/>
        <v>8.1081081081081088</v>
      </c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  <c r="AP59" s="140"/>
      <c r="AQ59" s="140"/>
      <c r="AR59" s="140"/>
    </row>
    <row r="60" spans="1:44" x14ac:dyDescent="0.25">
      <c r="A60" s="5" t="s">
        <v>72</v>
      </c>
      <c r="B60" s="103">
        <v>25</v>
      </c>
      <c r="C60" s="6">
        <v>57</v>
      </c>
      <c r="D60" s="164">
        <f t="shared" si="17"/>
        <v>8.3841037393102679E-3</v>
      </c>
      <c r="E60" s="105">
        <v>15</v>
      </c>
      <c r="F60" s="6">
        <v>38</v>
      </c>
      <c r="G60" s="124">
        <f t="shared" si="18"/>
        <v>7.9199831596147557E-3</v>
      </c>
      <c r="H60" s="103">
        <v>115</v>
      </c>
      <c r="I60" s="6">
        <v>144</v>
      </c>
      <c r="J60" s="189">
        <f t="shared" si="19"/>
        <v>2.3737541911597437E-2</v>
      </c>
      <c r="K60" s="128">
        <f t="shared" si="5"/>
        <v>166.66666666666669</v>
      </c>
      <c r="L60" s="129">
        <f t="shared" si="6"/>
        <v>150</v>
      </c>
      <c r="M60" s="128">
        <f t="shared" si="7"/>
        <v>21.739130434782609</v>
      </c>
      <c r="N60" s="129">
        <f t="shared" si="8"/>
        <v>39.583333333333329</v>
      </c>
      <c r="O60" s="230">
        <f t="shared" si="9"/>
        <v>13.043478260869565</v>
      </c>
      <c r="P60" s="129">
        <f t="shared" si="10"/>
        <v>26.388888888888889</v>
      </c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0"/>
      <c r="AF60" s="140"/>
      <c r="AG60" s="140"/>
      <c r="AH60" s="140"/>
      <c r="AI60" s="140"/>
      <c r="AJ60" s="140"/>
      <c r="AK60" s="140"/>
      <c r="AL60" s="140"/>
      <c r="AM60" s="140"/>
      <c r="AN60" s="140"/>
      <c r="AO60" s="140"/>
      <c r="AP60" s="140"/>
      <c r="AQ60" s="140"/>
      <c r="AR60" s="140"/>
    </row>
    <row r="61" spans="1:44" x14ac:dyDescent="0.25">
      <c r="A61" s="5" t="s">
        <v>61</v>
      </c>
      <c r="B61" s="103">
        <v>12</v>
      </c>
      <c r="C61" s="6">
        <v>44</v>
      </c>
      <c r="D61" s="164">
        <f t="shared" si="17"/>
        <v>6.4719397285903819E-3</v>
      </c>
      <c r="E61" s="105">
        <v>6</v>
      </c>
      <c r="F61" s="6">
        <v>10</v>
      </c>
      <c r="G61" s="124">
        <f t="shared" si="18"/>
        <v>2.0842060946354621E-3</v>
      </c>
      <c r="H61" s="103">
        <v>36</v>
      </c>
      <c r="I61" s="6">
        <v>108</v>
      </c>
      <c r="J61" s="189">
        <f t="shared" si="19"/>
        <v>1.7803156433698078E-2</v>
      </c>
      <c r="K61" s="128">
        <f t="shared" si="5"/>
        <v>200</v>
      </c>
      <c r="L61" s="129">
        <f t="shared" si="6"/>
        <v>440.00000000000006</v>
      </c>
      <c r="M61" s="128">
        <f t="shared" si="7"/>
        <v>33.333333333333329</v>
      </c>
      <c r="N61" s="129">
        <f t="shared" si="8"/>
        <v>40.74074074074074</v>
      </c>
      <c r="O61" s="230">
        <f t="shared" si="9"/>
        <v>16.666666666666664</v>
      </c>
      <c r="P61" s="129">
        <f t="shared" si="10"/>
        <v>9.2592592592592595</v>
      </c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0"/>
      <c r="AD61" s="140"/>
      <c r="AE61" s="140"/>
      <c r="AF61" s="140"/>
      <c r="AG61" s="140"/>
      <c r="AH61" s="140"/>
      <c r="AI61" s="140"/>
      <c r="AJ61" s="140"/>
      <c r="AK61" s="140"/>
      <c r="AL61" s="140"/>
      <c r="AM61" s="140"/>
      <c r="AN61" s="140"/>
      <c r="AO61" s="140"/>
      <c r="AP61" s="140"/>
      <c r="AQ61" s="140"/>
      <c r="AR61" s="140"/>
    </row>
    <row r="62" spans="1:44" x14ac:dyDescent="0.25">
      <c r="A62" s="5" t="s">
        <v>68</v>
      </c>
      <c r="B62" s="103">
        <v>9</v>
      </c>
      <c r="C62" s="6">
        <v>37</v>
      </c>
      <c r="D62" s="164">
        <f t="shared" si="17"/>
        <v>5.4423129535873666E-3</v>
      </c>
      <c r="E62" s="105">
        <v>7</v>
      </c>
      <c r="F62" s="6">
        <v>29</v>
      </c>
      <c r="G62" s="124">
        <f t="shared" si="18"/>
        <v>6.0441976744428395E-3</v>
      </c>
      <c r="H62" s="103">
        <v>17</v>
      </c>
      <c r="I62" s="6">
        <v>58</v>
      </c>
      <c r="J62" s="189">
        <f t="shared" si="19"/>
        <v>9.5609543810600776E-3</v>
      </c>
      <c r="K62" s="128">
        <f t="shared" si="5"/>
        <v>128.57142857142858</v>
      </c>
      <c r="L62" s="129">
        <f t="shared" si="6"/>
        <v>127.58620689655173</v>
      </c>
      <c r="M62" s="128">
        <f t="shared" si="7"/>
        <v>52.941176470588239</v>
      </c>
      <c r="N62" s="129">
        <f t="shared" si="8"/>
        <v>63.793103448275865</v>
      </c>
      <c r="O62" s="230">
        <f t="shared" si="9"/>
        <v>41.17647058823529</v>
      </c>
      <c r="P62" s="129">
        <f t="shared" si="10"/>
        <v>50</v>
      </c>
      <c r="Q62" s="140"/>
      <c r="R62" s="140"/>
      <c r="S62" s="140"/>
      <c r="T62" s="140"/>
      <c r="U62" s="140"/>
      <c r="V62" s="140"/>
      <c r="W62" s="140"/>
      <c r="X62" s="140"/>
      <c r="Y62" s="140"/>
      <c r="Z62" s="140"/>
      <c r="AA62" s="140"/>
      <c r="AB62" s="140"/>
      <c r="AC62" s="140"/>
      <c r="AD62" s="140"/>
      <c r="AE62" s="140"/>
      <c r="AF62" s="140"/>
      <c r="AG62" s="140"/>
      <c r="AH62" s="140"/>
      <c r="AI62" s="140"/>
      <c r="AJ62" s="140"/>
      <c r="AK62" s="140"/>
      <c r="AL62" s="140"/>
      <c r="AM62" s="140"/>
      <c r="AN62" s="140"/>
      <c r="AO62" s="140"/>
      <c r="AP62" s="140"/>
      <c r="AQ62" s="140"/>
      <c r="AR62" s="140"/>
    </row>
    <row r="63" spans="1:44" x14ac:dyDescent="0.25">
      <c r="A63" s="5" t="s">
        <v>35</v>
      </c>
      <c r="B63" s="103">
        <v>11</v>
      </c>
      <c r="C63" s="6">
        <v>36</v>
      </c>
      <c r="D63" s="164">
        <f t="shared" si="17"/>
        <v>5.2952234143012217E-3</v>
      </c>
      <c r="E63" s="105">
        <v>16</v>
      </c>
      <c r="F63" s="6">
        <v>55</v>
      </c>
      <c r="G63" s="124">
        <f t="shared" si="18"/>
        <v>1.146313352049504E-2</v>
      </c>
      <c r="H63" s="103">
        <v>16</v>
      </c>
      <c r="I63" s="6">
        <v>54</v>
      </c>
      <c r="J63" s="189">
        <f t="shared" si="19"/>
        <v>8.901578216849039E-3</v>
      </c>
      <c r="K63" s="128">
        <f t="shared" si="5"/>
        <v>68.75</v>
      </c>
      <c r="L63" s="129">
        <f t="shared" si="6"/>
        <v>65.454545454545453</v>
      </c>
      <c r="M63" s="128">
        <f t="shared" si="7"/>
        <v>68.75</v>
      </c>
      <c r="N63" s="129">
        <f t="shared" si="8"/>
        <v>66.666666666666657</v>
      </c>
      <c r="O63" s="230">
        <f t="shared" si="9"/>
        <v>100</v>
      </c>
      <c r="P63" s="129">
        <f t="shared" si="10"/>
        <v>101.85185185185186</v>
      </c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0"/>
      <c r="AD63" s="140"/>
      <c r="AE63" s="140"/>
      <c r="AF63" s="140"/>
      <c r="AG63" s="140"/>
      <c r="AH63" s="140"/>
      <c r="AI63" s="140"/>
      <c r="AJ63" s="140"/>
      <c r="AK63" s="140"/>
      <c r="AL63" s="140"/>
      <c r="AM63" s="140"/>
      <c r="AN63" s="140"/>
      <c r="AO63" s="140"/>
      <c r="AP63" s="140"/>
      <c r="AQ63" s="140"/>
      <c r="AR63" s="140"/>
    </row>
    <row r="64" spans="1:44" x14ac:dyDescent="0.25">
      <c r="A64" s="5" t="s">
        <v>97</v>
      </c>
      <c r="B64" s="103">
        <v>7</v>
      </c>
      <c r="C64" s="6">
        <v>36</v>
      </c>
      <c r="D64" s="164">
        <f t="shared" si="17"/>
        <v>5.2952234143012217E-3</v>
      </c>
      <c r="E64" s="105">
        <v>4</v>
      </c>
      <c r="F64" s="6">
        <v>14</v>
      </c>
      <c r="G64" s="124">
        <f t="shared" si="18"/>
        <v>2.9178885324896466E-3</v>
      </c>
      <c r="H64" s="103">
        <v>4</v>
      </c>
      <c r="I64" s="6">
        <v>21</v>
      </c>
      <c r="J64" s="189">
        <f t="shared" si="19"/>
        <v>3.4617248621079599E-3</v>
      </c>
      <c r="K64" s="128">
        <f t="shared" si="5"/>
        <v>175</v>
      </c>
      <c r="L64" s="129">
        <f t="shared" si="6"/>
        <v>257.14285714285717</v>
      </c>
      <c r="M64" s="128">
        <f t="shared" si="7"/>
        <v>175</v>
      </c>
      <c r="N64" s="129">
        <f t="shared" si="8"/>
        <v>171.42857142857142</v>
      </c>
      <c r="O64" s="130">
        <f t="shared" si="9"/>
        <v>100</v>
      </c>
      <c r="P64" s="129">
        <f t="shared" si="10"/>
        <v>66.666666666666657</v>
      </c>
      <c r="Q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40"/>
      <c r="AC64" s="140"/>
      <c r="AD64" s="140"/>
      <c r="AE64" s="140"/>
      <c r="AF64" s="140"/>
      <c r="AG64" s="140"/>
      <c r="AH64" s="140"/>
      <c r="AI64" s="140"/>
      <c r="AJ64" s="140"/>
      <c r="AK64" s="140"/>
      <c r="AL64" s="140"/>
      <c r="AM64" s="140"/>
      <c r="AN64" s="140"/>
      <c r="AO64" s="140"/>
      <c r="AP64" s="140"/>
      <c r="AQ64" s="140"/>
      <c r="AR64" s="140"/>
    </row>
    <row r="65" spans="1:44" x14ac:dyDescent="0.25">
      <c r="A65" s="5" t="s">
        <v>63</v>
      </c>
      <c r="B65" s="103">
        <v>7</v>
      </c>
      <c r="C65" s="6">
        <v>28</v>
      </c>
      <c r="D65" s="164">
        <f t="shared" si="17"/>
        <v>4.1185071000120616E-3</v>
      </c>
      <c r="E65" s="105">
        <v>4</v>
      </c>
      <c r="F65" s="6">
        <v>14</v>
      </c>
      <c r="G65" s="124">
        <f t="shared" si="18"/>
        <v>2.9178885324896466E-3</v>
      </c>
      <c r="H65" s="103">
        <v>16</v>
      </c>
      <c r="I65" s="6">
        <v>80</v>
      </c>
      <c r="J65" s="189">
        <f t="shared" si="19"/>
        <v>1.3187523284220799E-2</v>
      </c>
      <c r="K65" s="128">
        <f t="shared" si="5"/>
        <v>175</v>
      </c>
      <c r="L65" s="129">
        <f t="shared" si="6"/>
        <v>200</v>
      </c>
      <c r="M65" s="128">
        <f t="shared" si="7"/>
        <v>43.75</v>
      </c>
      <c r="N65" s="129">
        <f t="shared" si="8"/>
        <v>35</v>
      </c>
      <c r="O65" s="230">
        <f t="shared" si="9"/>
        <v>25</v>
      </c>
      <c r="P65" s="129">
        <f t="shared" si="10"/>
        <v>17.5</v>
      </c>
      <c r="Q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0"/>
      <c r="AC65" s="140"/>
      <c r="AD65" s="140"/>
      <c r="AE65" s="140"/>
      <c r="AF65" s="140"/>
      <c r="AG65" s="140"/>
      <c r="AH65" s="140"/>
      <c r="AI65" s="140"/>
      <c r="AJ65" s="140"/>
      <c r="AK65" s="140"/>
      <c r="AL65" s="140"/>
      <c r="AM65" s="140"/>
      <c r="AN65" s="140"/>
      <c r="AO65" s="140"/>
      <c r="AP65" s="140"/>
      <c r="AQ65" s="140"/>
      <c r="AR65" s="140"/>
    </row>
    <row r="66" spans="1:44" x14ac:dyDescent="0.25">
      <c r="A66" s="5" t="s">
        <v>94</v>
      </c>
      <c r="B66" s="103">
        <v>5</v>
      </c>
      <c r="C66" s="6">
        <v>24</v>
      </c>
      <c r="D66" s="164">
        <f t="shared" si="17"/>
        <v>3.5301489428674815E-3</v>
      </c>
      <c r="E66" s="105">
        <v>4</v>
      </c>
      <c r="F66" s="6">
        <v>22</v>
      </c>
      <c r="G66" s="124">
        <f t="shared" si="18"/>
        <v>4.5852534081980163E-3</v>
      </c>
      <c r="H66" s="103">
        <v>2</v>
      </c>
      <c r="I66" s="6">
        <v>7</v>
      </c>
      <c r="J66" s="189">
        <f t="shared" si="19"/>
        <v>1.1539082873693199E-3</v>
      </c>
      <c r="K66" s="128">
        <f t="shared" si="5"/>
        <v>125</v>
      </c>
      <c r="L66" s="129">
        <f t="shared" si="6"/>
        <v>109.09090909090908</v>
      </c>
      <c r="M66" s="128">
        <f t="shared" si="7"/>
        <v>250</v>
      </c>
      <c r="N66" s="129">
        <f t="shared" si="8"/>
        <v>342.85714285714283</v>
      </c>
      <c r="O66" s="130">
        <f t="shared" si="9"/>
        <v>200</v>
      </c>
      <c r="P66" s="129">
        <f t="shared" si="10"/>
        <v>314.28571428571428</v>
      </c>
      <c r="Q66" s="140"/>
      <c r="R66" s="140"/>
      <c r="S66" s="140"/>
      <c r="T66" s="140"/>
      <c r="U66" s="140"/>
      <c r="V66" s="140"/>
      <c r="W66" s="140"/>
      <c r="X66" s="140"/>
      <c r="Y66" s="140"/>
      <c r="Z66" s="140"/>
      <c r="AA66" s="140"/>
      <c r="AB66" s="140"/>
      <c r="AC66" s="140"/>
      <c r="AD66" s="140"/>
      <c r="AE66" s="140"/>
      <c r="AF66" s="140"/>
      <c r="AG66" s="140"/>
      <c r="AH66" s="140"/>
      <c r="AI66" s="140"/>
      <c r="AJ66" s="140"/>
      <c r="AK66" s="140"/>
      <c r="AL66" s="140"/>
      <c r="AM66" s="140"/>
      <c r="AN66" s="140"/>
      <c r="AO66" s="140"/>
      <c r="AP66" s="140"/>
      <c r="AQ66" s="140"/>
      <c r="AR66" s="140"/>
    </row>
    <row r="67" spans="1:44" x14ac:dyDescent="0.25">
      <c r="A67" s="5" t="s">
        <v>59</v>
      </c>
      <c r="B67" s="103">
        <v>8</v>
      </c>
      <c r="C67" s="6">
        <v>22</v>
      </c>
      <c r="D67" s="164">
        <f t="shared" si="17"/>
        <v>3.235969864295191E-3</v>
      </c>
      <c r="E67" s="105">
        <v>1</v>
      </c>
      <c r="F67" s="6">
        <v>7</v>
      </c>
      <c r="G67" s="124">
        <f t="shared" si="18"/>
        <v>1.4589442662448233E-3</v>
      </c>
      <c r="H67" s="103">
        <v>2</v>
      </c>
      <c r="I67" s="6">
        <v>14</v>
      </c>
      <c r="J67" s="189">
        <f t="shared" si="19"/>
        <v>2.3078165747386398E-3</v>
      </c>
      <c r="K67" s="128">
        <f t="shared" si="5"/>
        <v>800</v>
      </c>
      <c r="L67" s="129">
        <f t="shared" si="6"/>
        <v>314.28571428571428</v>
      </c>
      <c r="M67" s="128">
        <f t="shared" si="7"/>
        <v>400</v>
      </c>
      <c r="N67" s="129">
        <f t="shared" si="8"/>
        <v>157.14285714285714</v>
      </c>
      <c r="O67" s="130">
        <f t="shared" si="9"/>
        <v>50</v>
      </c>
      <c r="P67" s="129">
        <f t="shared" si="10"/>
        <v>50</v>
      </c>
      <c r="Q67" s="140"/>
      <c r="R67" s="140"/>
      <c r="S67" s="140"/>
      <c r="T67" s="140"/>
      <c r="U67" s="140"/>
      <c r="V67" s="140"/>
      <c r="W67" s="140"/>
      <c r="X67" s="140"/>
      <c r="Y67" s="140"/>
      <c r="Z67" s="140"/>
      <c r="AA67" s="140"/>
      <c r="AB67" s="140"/>
      <c r="AC67" s="140"/>
      <c r="AD67" s="140"/>
      <c r="AE67" s="140"/>
      <c r="AF67" s="140"/>
      <c r="AG67" s="140"/>
      <c r="AH67" s="140"/>
      <c r="AI67" s="140"/>
      <c r="AJ67" s="140"/>
      <c r="AK67" s="140"/>
      <c r="AL67" s="140"/>
      <c r="AM67" s="140"/>
      <c r="AN67" s="140"/>
      <c r="AO67" s="140"/>
      <c r="AP67" s="140"/>
      <c r="AQ67" s="140"/>
      <c r="AR67" s="140"/>
    </row>
    <row r="68" spans="1:44" ht="17.25" customHeight="1" x14ac:dyDescent="0.25">
      <c r="A68" s="5" t="s">
        <v>41</v>
      </c>
      <c r="B68" s="103">
        <v>7</v>
      </c>
      <c r="C68" s="6">
        <v>19</v>
      </c>
      <c r="D68" s="164">
        <f t="shared" si="17"/>
        <v>2.7947012464367561E-3</v>
      </c>
      <c r="E68" s="105">
        <v>1</v>
      </c>
      <c r="F68" s="6">
        <v>1</v>
      </c>
      <c r="G68" s="124">
        <f t="shared" si="18"/>
        <v>2.0842060946354621E-4</v>
      </c>
      <c r="H68" s="103">
        <v>22</v>
      </c>
      <c r="I68" s="6">
        <v>94</v>
      </c>
      <c r="J68" s="189">
        <f t="shared" si="19"/>
        <v>1.5495339858959437E-2</v>
      </c>
      <c r="K68" s="128">
        <f t="shared" si="5"/>
        <v>700</v>
      </c>
      <c r="L68" s="129">
        <f t="shared" si="6"/>
        <v>1900</v>
      </c>
      <c r="M68" s="128">
        <f t="shared" si="7"/>
        <v>31.818181818181817</v>
      </c>
      <c r="N68" s="129">
        <f t="shared" si="8"/>
        <v>20.212765957446805</v>
      </c>
      <c r="O68" s="130">
        <f t="shared" si="9"/>
        <v>4.5454545454545459</v>
      </c>
      <c r="P68" s="129">
        <f t="shared" si="10"/>
        <v>1.0638297872340425</v>
      </c>
      <c r="Q68" s="140"/>
      <c r="R68" s="140"/>
      <c r="S68" s="140"/>
      <c r="T68" s="140"/>
      <c r="U68" s="140"/>
      <c r="V68" s="140"/>
      <c r="W68" s="140"/>
      <c r="X68" s="140"/>
      <c r="Y68" s="140"/>
      <c r="Z68" s="140"/>
      <c r="AA68" s="140"/>
      <c r="AB68" s="140"/>
      <c r="AC68" s="140"/>
      <c r="AD68" s="140"/>
      <c r="AE68" s="140"/>
      <c r="AF68" s="140"/>
      <c r="AG68" s="140"/>
      <c r="AH68" s="140"/>
      <c r="AI68" s="140"/>
      <c r="AJ68" s="140"/>
      <c r="AK68" s="140"/>
      <c r="AL68" s="140"/>
      <c r="AM68" s="140"/>
      <c r="AN68" s="140"/>
      <c r="AO68" s="140"/>
      <c r="AP68" s="140"/>
      <c r="AQ68" s="140"/>
      <c r="AR68" s="140"/>
    </row>
    <row r="69" spans="1:44" x14ac:dyDescent="0.25">
      <c r="A69" s="5" t="s">
        <v>66</v>
      </c>
      <c r="B69" s="103">
        <v>4</v>
      </c>
      <c r="C69" s="6">
        <v>17</v>
      </c>
      <c r="D69" s="164">
        <f t="shared" si="17"/>
        <v>2.5005221678644656E-3</v>
      </c>
      <c r="E69" s="105">
        <v>6</v>
      </c>
      <c r="F69" s="6">
        <v>34</v>
      </c>
      <c r="G69" s="124">
        <f t="shared" si="18"/>
        <v>7.0863007217605708E-3</v>
      </c>
      <c r="H69" s="103">
        <v>5</v>
      </c>
      <c r="I69" s="6">
        <v>16</v>
      </c>
      <c r="J69" s="189">
        <f t="shared" si="19"/>
        <v>2.6375046568441599E-3</v>
      </c>
      <c r="K69" s="128">
        <f t="shared" si="5"/>
        <v>66.666666666666657</v>
      </c>
      <c r="L69" s="129">
        <f t="shared" si="6"/>
        <v>50</v>
      </c>
      <c r="M69" s="128">
        <f t="shared" si="7"/>
        <v>80</v>
      </c>
      <c r="N69" s="129">
        <f t="shared" si="8"/>
        <v>106.25</v>
      </c>
      <c r="O69" s="230">
        <f t="shared" si="9"/>
        <v>120</v>
      </c>
      <c r="P69" s="129">
        <f t="shared" si="10"/>
        <v>212.5</v>
      </c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0"/>
      <c r="AD69" s="140"/>
      <c r="AE69" s="140"/>
      <c r="AF69" s="140"/>
      <c r="AG69" s="140"/>
      <c r="AH69" s="140"/>
      <c r="AI69" s="140"/>
      <c r="AJ69" s="140"/>
      <c r="AK69" s="140"/>
      <c r="AL69" s="140"/>
      <c r="AM69" s="140"/>
      <c r="AN69" s="140"/>
      <c r="AO69" s="140"/>
      <c r="AP69" s="140"/>
      <c r="AQ69" s="140"/>
      <c r="AR69" s="140"/>
    </row>
    <row r="70" spans="1:44" x14ac:dyDescent="0.25">
      <c r="A70" s="5" t="s">
        <v>48</v>
      </c>
      <c r="B70" s="103">
        <v>8</v>
      </c>
      <c r="C70" s="6">
        <v>17</v>
      </c>
      <c r="D70" s="164">
        <f t="shared" ref="D70:D78" si="24">IF($C$83&lt;&gt;0,C70/$C$83*100,0)</f>
        <v>2.5005221678644656E-3</v>
      </c>
      <c r="E70" s="105">
        <v>12</v>
      </c>
      <c r="F70" s="6">
        <v>36</v>
      </c>
      <c r="G70" s="124">
        <f t="shared" ref="G70:G78" si="25">IF($F$83&lt;&gt;0,F70/$F$83*100,0)</f>
        <v>7.5031419406876628E-3</v>
      </c>
      <c r="H70" s="103">
        <v>0</v>
      </c>
      <c r="I70" s="6">
        <v>0</v>
      </c>
      <c r="J70" s="189">
        <f t="shared" ref="J70:J78" si="26">IF($I$83&lt;&gt;0,I70/$I$83*100,0)</f>
        <v>0</v>
      </c>
      <c r="K70" s="128">
        <f t="shared" si="5"/>
        <v>66.666666666666657</v>
      </c>
      <c r="L70" s="129">
        <f t="shared" si="6"/>
        <v>47.222222222222221</v>
      </c>
      <c r="M70" s="128" t="str">
        <f t="shared" si="7"/>
        <v xml:space="preserve"> </v>
      </c>
      <c r="N70" s="129" t="str">
        <f t="shared" si="8"/>
        <v xml:space="preserve"> </v>
      </c>
      <c r="O70" s="230" t="str">
        <f t="shared" si="9"/>
        <v xml:space="preserve"> </v>
      </c>
      <c r="P70" s="129" t="str">
        <f t="shared" si="10"/>
        <v xml:space="preserve"> </v>
      </c>
      <c r="Q70" s="140"/>
      <c r="R70" s="140"/>
      <c r="S70" s="140"/>
      <c r="T70" s="140"/>
      <c r="U70" s="140"/>
      <c r="V70" s="140"/>
      <c r="W70" s="140"/>
      <c r="X70" s="140"/>
      <c r="Y70" s="140"/>
      <c r="Z70" s="140"/>
      <c r="AA70" s="140"/>
      <c r="AB70" s="140"/>
      <c r="AC70" s="140"/>
      <c r="AD70" s="140"/>
      <c r="AE70" s="140"/>
      <c r="AF70" s="140"/>
      <c r="AG70" s="140"/>
      <c r="AH70" s="140"/>
      <c r="AI70" s="140"/>
      <c r="AJ70" s="140"/>
      <c r="AK70" s="140"/>
      <c r="AL70" s="140"/>
      <c r="AM70" s="140"/>
      <c r="AN70" s="140"/>
      <c r="AO70" s="140"/>
      <c r="AP70" s="140"/>
      <c r="AQ70" s="140"/>
      <c r="AR70" s="140"/>
    </row>
    <row r="71" spans="1:44" x14ac:dyDescent="0.25">
      <c r="A71" s="5" t="s">
        <v>90</v>
      </c>
      <c r="B71" s="103">
        <v>3</v>
      </c>
      <c r="C71" s="6">
        <v>14</v>
      </c>
      <c r="D71" s="164">
        <f t="shared" si="24"/>
        <v>2.0592535500060308E-3</v>
      </c>
      <c r="E71" s="105">
        <v>0</v>
      </c>
      <c r="F71" s="6">
        <v>0</v>
      </c>
      <c r="G71" s="124">
        <f t="shared" si="25"/>
        <v>0</v>
      </c>
      <c r="H71" s="103">
        <v>0</v>
      </c>
      <c r="I71" s="6">
        <v>0</v>
      </c>
      <c r="J71" s="189">
        <f t="shared" si="26"/>
        <v>0</v>
      </c>
      <c r="K71" s="128" t="str">
        <f t="shared" ref="K71:K80" si="27">IF(OR(B71&lt;&gt;0)*(E71&lt;&gt;0),B71/E71*100," ")</f>
        <v xml:space="preserve"> </v>
      </c>
      <c r="L71" s="129" t="str">
        <f t="shared" ref="L71:L80" si="28">IF(OR(C71&lt;&gt;0)*(F71&lt;&gt;0),C71/F71*100," ")</f>
        <v xml:space="preserve"> </v>
      </c>
      <c r="M71" s="128" t="str">
        <f t="shared" ref="M71:M80" si="29">IF(OR(B71&lt;&gt;0)*(H71&lt;&gt;0),B71/H71*100," ")</f>
        <v xml:space="preserve"> </v>
      </c>
      <c r="N71" s="129" t="str">
        <f t="shared" ref="N71:N80" si="30">IF(OR(C71&lt;&gt;0)*(I71&lt;&gt;0),C71/I71*100," ")</f>
        <v xml:space="preserve"> </v>
      </c>
      <c r="O71" s="230" t="str">
        <f t="shared" ref="O71:O80" si="31">IF(OR(E71&lt;&gt;0)*(H71&lt;&gt;0),E71/H71*100," ")</f>
        <v xml:space="preserve"> </v>
      </c>
      <c r="P71" s="129" t="str">
        <f t="shared" ref="P71:P80" si="32">IF(OR(F71&lt;&gt;0)*(I71&lt;&gt;0),F71/I71*100," ")</f>
        <v xml:space="preserve"> </v>
      </c>
      <c r="Q71" s="140"/>
      <c r="R71" s="140"/>
      <c r="S71" s="140"/>
      <c r="T71" s="140"/>
      <c r="U71" s="140"/>
      <c r="V71" s="140"/>
      <c r="W71" s="140"/>
      <c r="X71" s="140"/>
      <c r="Y71" s="140"/>
      <c r="Z71" s="140"/>
      <c r="AA71" s="140"/>
      <c r="AB71" s="140"/>
      <c r="AC71" s="140"/>
      <c r="AD71" s="140"/>
      <c r="AE71" s="140"/>
      <c r="AF71" s="140"/>
      <c r="AG71" s="140"/>
      <c r="AH71" s="140"/>
      <c r="AI71" s="140"/>
      <c r="AJ71" s="140"/>
      <c r="AK71" s="140"/>
      <c r="AL71" s="140"/>
      <c r="AM71" s="140"/>
      <c r="AN71" s="140"/>
      <c r="AO71" s="140"/>
      <c r="AP71" s="140"/>
      <c r="AQ71" s="140"/>
      <c r="AR71" s="140"/>
    </row>
    <row r="72" spans="1:44" x14ac:dyDescent="0.25">
      <c r="A72" s="5" t="s">
        <v>64</v>
      </c>
      <c r="B72" s="103">
        <v>3</v>
      </c>
      <c r="C72" s="6">
        <v>6</v>
      </c>
      <c r="D72" s="164">
        <f t="shared" si="24"/>
        <v>8.8253723571687036E-4</v>
      </c>
      <c r="E72" s="105">
        <v>4</v>
      </c>
      <c r="F72" s="6">
        <v>28</v>
      </c>
      <c r="G72" s="124">
        <f t="shared" si="25"/>
        <v>5.8357770649792931E-3</v>
      </c>
      <c r="H72" s="103">
        <v>4</v>
      </c>
      <c r="I72" s="6">
        <v>18</v>
      </c>
      <c r="J72" s="189">
        <f t="shared" si="26"/>
        <v>2.9671927389496797E-3</v>
      </c>
      <c r="K72" s="128">
        <f t="shared" si="27"/>
        <v>75</v>
      </c>
      <c r="L72" s="129">
        <f t="shared" si="28"/>
        <v>21.428571428571427</v>
      </c>
      <c r="M72" s="128">
        <f t="shared" si="29"/>
        <v>75</v>
      </c>
      <c r="N72" s="129">
        <f t="shared" si="30"/>
        <v>33.333333333333329</v>
      </c>
      <c r="O72" s="230">
        <f t="shared" si="31"/>
        <v>100</v>
      </c>
      <c r="P72" s="129">
        <f t="shared" si="32"/>
        <v>155.55555555555557</v>
      </c>
      <c r="Q72" s="140"/>
      <c r="R72" s="140"/>
      <c r="S72" s="140"/>
      <c r="T72" s="140"/>
      <c r="U72" s="140"/>
      <c r="V72" s="140"/>
      <c r="W72" s="140"/>
      <c r="X72" s="140"/>
      <c r="Y72" s="140"/>
      <c r="Z72" s="140"/>
      <c r="AA72" s="140"/>
      <c r="AB72" s="140"/>
      <c r="AC72" s="140"/>
      <c r="AD72" s="140"/>
      <c r="AE72" s="140"/>
      <c r="AF72" s="140"/>
      <c r="AG72" s="140"/>
      <c r="AH72" s="140"/>
      <c r="AI72" s="140"/>
      <c r="AJ72" s="140"/>
      <c r="AK72" s="140"/>
      <c r="AL72" s="140"/>
      <c r="AM72" s="140"/>
      <c r="AN72" s="140"/>
      <c r="AO72" s="140"/>
      <c r="AP72" s="140"/>
      <c r="AQ72" s="140"/>
      <c r="AR72" s="140"/>
    </row>
    <row r="73" spans="1:44" ht="17.25" customHeight="1" x14ac:dyDescent="0.25">
      <c r="A73" s="5" t="s">
        <v>95</v>
      </c>
      <c r="B73" s="103">
        <v>2</v>
      </c>
      <c r="C73" s="6">
        <v>6</v>
      </c>
      <c r="D73" s="164">
        <f t="shared" si="24"/>
        <v>8.8253723571687036E-4</v>
      </c>
      <c r="E73" s="105">
        <v>6</v>
      </c>
      <c r="F73" s="6">
        <v>40</v>
      </c>
      <c r="G73" s="124">
        <f t="shared" si="25"/>
        <v>8.3368243785418485E-3</v>
      </c>
      <c r="H73" s="103">
        <v>1</v>
      </c>
      <c r="I73" s="6">
        <v>1</v>
      </c>
      <c r="J73" s="189">
        <f t="shared" si="26"/>
        <v>1.6484404105276E-4</v>
      </c>
      <c r="K73" s="128">
        <f t="shared" si="27"/>
        <v>33.333333333333329</v>
      </c>
      <c r="L73" s="129">
        <f t="shared" si="28"/>
        <v>15</v>
      </c>
      <c r="M73" s="128">
        <f t="shared" si="29"/>
        <v>200</v>
      </c>
      <c r="N73" s="129">
        <f t="shared" si="30"/>
        <v>600</v>
      </c>
      <c r="O73" s="230">
        <f t="shared" si="31"/>
        <v>600</v>
      </c>
      <c r="P73" s="129">
        <f t="shared" si="32"/>
        <v>4000</v>
      </c>
      <c r="Q73" s="140"/>
      <c r="R73" s="140"/>
      <c r="S73" s="140"/>
      <c r="T73" s="140"/>
      <c r="U73" s="140"/>
      <c r="V73" s="140"/>
      <c r="W73" s="140"/>
      <c r="X73" s="140"/>
      <c r="Y73" s="140"/>
      <c r="Z73" s="140"/>
      <c r="AA73" s="140"/>
      <c r="AB73" s="140"/>
      <c r="AC73" s="140"/>
      <c r="AD73" s="140"/>
      <c r="AE73" s="140"/>
      <c r="AF73" s="140"/>
      <c r="AG73" s="140"/>
      <c r="AH73" s="140"/>
      <c r="AI73" s="140"/>
      <c r="AJ73" s="140"/>
      <c r="AK73" s="140"/>
      <c r="AL73" s="140"/>
      <c r="AM73" s="140"/>
      <c r="AN73" s="140"/>
      <c r="AO73" s="140"/>
      <c r="AP73" s="140"/>
      <c r="AQ73" s="140"/>
      <c r="AR73" s="140"/>
    </row>
    <row r="74" spans="1:44" ht="17.25" customHeight="1" x14ac:dyDescent="0.25">
      <c r="A74" s="5" t="s">
        <v>34</v>
      </c>
      <c r="B74" s="103">
        <v>0</v>
      </c>
      <c r="C74" s="6">
        <v>0</v>
      </c>
      <c r="D74" s="164">
        <f t="shared" si="24"/>
        <v>0</v>
      </c>
      <c r="E74" s="105">
        <v>1</v>
      </c>
      <c r="F74" s="6">
        <v>3</v>
      </c>
      <c r="G74" s="124">
        <f t="shared" si="25"/>
        <v>6.2526182839063853E-4</v>
      </c>
      <c r="H74" s="103">
        <v>0</v>
      </c>
      <c r="I74" s="6">
        <v>0</v>
      </c>
      <c r="J74" s="189">
        <f t="shared" si="26"/>
        <v>0</v>
      </c>
      <c r="K74" s="128" t="str">
        <f t="shared" si="27"/>
        <v xml:space="preserve"> </v>
      </c>
      <c r="L74" s="129" t="str">
        <f t="shared" si="28"/>
        <v xml:space="preserve"> </v>
      </c>
      <c r="M74" s="128" t="str">
        <f t="shared" si="29"/>
        <v xml:space="preserve"> </v>
      </c>
      <c r="N74" s="129" t="str">
        <f t="shared" si="30"/>
        <v xml:space="preserve"> </v>
      </c>
      <c r="O74" s="230" t="str">
        <f t="shared" si="31"/>
        <v xml:space="preserve"> </v>
      </c>
      <c r="P74" s="129" t="str">
        <f t="shared" si="32"/>
        <v xml:space="preserve"> </v>
      </c>
      <c r="Q74" s="140"/>
      <c r="R74" s="140"/>
      <c r="S74" s="140"/>
      <c r="T74" s="140"/>
      <c r="U74" s="140"/>
      <c r="V74" s="140"/>
      <c r="W74" s="140"/>
      <c r="X74" s="140"/>
      <c r="Y74" s="140"/>
      <c r="Z74" s="140"/>
      <c r="AA74" s="140"/>
      <c r="AB74" s="140"/>
      <c r="AC74" s="140"/>
      <c r="AD74" s="140"/>
      <c r="AE74" s="140"/>
      <c r="AF74" s="140"/>
      <c r="AG74" s="140"/>
      <c r="AH74" s="140"/>
      <c r="AI74" s="140"/>
      <c r="AJ74" s="140"/>
      <c r="AK74" s="140"/>
      <c r="AL74" s="140"/>
      <c r="AM74" s="140"/>
      <c r="AN74" s="140"/>
      <c r="AO74" s="140"/>
      <c r="AP74" s="140"/>
      <c r="AQ74" s="140"/>
      <c r="AR74" s="140"/>
    </row>
    <row r="75" spans="1:44" x14ac:dyDescent="0.25">
      <c r="A75" s="5" t="s">
        <v>87</v>
      </c>
      <c r="B75" s="103">
        <v>0</v>
      </c>
      <c r="C75" s="6">
        <v>0</v>
      </c>
      <c r="D75" s="164">
        <f t="shared" si="24"/>
        <v>0</v>
      </c>
      <c r="E75" s="105">
        <v>0</v>
      </c>
      <c r="F75" s="6">
        <v>0</v>
      </c>
      <c r="G75" s="124">
        <f t="shared" si="25"/>
        <v>0</v>
      </c>
      <c r="H75" s="103">
        <v>0</v>
      </c>
      <c r="I75" s="6">
        <v>0</v>
      </c>
      <c r="J75" s="189">
        <f t="shared" si="26"/>
        <v>0</v>
      </c>
      <c r="K75" s="128" t="str">
        <f t="shared" si="27"/>
        <v xml:space="preserve"> </v>
      </c>
      <c r="L75" s="129" t="str">
        <f t="shared" si="28"/>
        <v xml:space="preserve"> </v>
      </c>
      <c r="M75" s="128" t="str">
        <f t="shared" si="29"/>
        <v xml:space="preserve"> </v>
      </c>
      <c r="N75" s="129" t="str">
        <f t="shared" si="30"/>
        <v xml:space="preserve"> </v>
      </c>
      <c r="O75" s="230" t="str">
        <f t="shared" si="31"/>
        <v xml:space="preserve"> </v>
      </c>
      <c r="P75" s="129" t="str">
        <f t="shared" si="32"/>
        <v xml:space="preserve"> </v>
      </c>
      <c r="Q75" s="140"/>
      <c r="R75" s="140"/>
      <c r="S75" s="140"/>
      <c r="T75" s="140"/>
      <c r="U75" s="140"/>
      <c r="V75" s="140"/>
      <c r="W75" s="140"/>
      <c r="X75" s="140"/>
      <c r="Y75" s="140"/>
      <c r="Z75" s="140"/>
      <c r="AA75" s="140"/>
      <c r="AB75" s="140"/>
      <c r="AC75" s="140"/>
      <c r="AD75" s="140"/>
      <c r="AE75" s="140"/>
      <c r="AF75" s="140"/>
      <c r="AG75" s="140"/>
      <c r="AH75" s="140"/>
      <c r="AI75" s="140"/>
      <c r="AJ75" s="140"/>
      <c r="AK75" s="140"/>
      <c r="AL75" s="140"/>
      <c r="AM75" s="140"/>
      <c r="AN75" s="140"/>
      <c r="AO75" s="140"/>
      <c r="AP75" s="140"/>
      <c r="AQ75" s="140"/>
      <c r="AR75" s="140"/>
    </row>
    <row r="76" spans="1:44" x14ac:dyDescent="0.25">
      <c r="A76" s="5" t="s">
        <v>69</v>
      </c>
      <c r="B76" s="103">
        <v>0</v>
      </c>
      <c r="C76" s="6">
        <v>0</v>
      </c>
      <c r="D76" s="164">
        <f t="shared" si="24"/>
        <v>0</v>
      </c>
      <c r="E76" s="105">
        <v>0</v>
      </c>
      <c r="F76" s="6">
        <v>0</v>
      </c>
      <c r="G76" s="124">
        <f t="shared" si="25"/>
        <v>0</v>
      </c>
      <c r="H76" s="103">
        <v>5</v>
      </c>
      <c r="I76" s="6">
        <v>45</v>
      </c>
      <c r="J76" s="189">
        <f t="shared" si="26"/>
        <v>7.4179818473742E-3</v>
      </c>
      <c r="K76" s="128" t="str">
        <f t="shared" si="27"/>
        <v xml:space="preserve"> </v>
      </c>
      <c r="L76" s="129" t="str">
        <f t="shared" si="28"/>
        <v xml:space="preserve"> </v>
      </c>
      <c r="M76" s="128" t="str">
        <f t="shared" si="29"/>
        <v xml:space="preserve"> </v>
      </c>
      <c r="N76" s="129" t="str">
        <f t="shared" si="30"/>
        <v xml:space="preserve"> </v>
      </c>
      <c r="O76" s="230" t="str">
        <f t="shared" si="31"/>
        <v xml:space="preserve"> </v>
      </c>
      <c r="P76" s="129" t="str">
        <f t="shared" si="32"/>
        <v xml:space="preserve"> </v>
      </c>
      <c r="Q76" s="140"/>
      <c r="R76" s="140"/>
      <c r="S76" s="140"/>
      <c r="T76" s="140"/>
      <c r="U76" s="140"/>
      <c r="V76" s="140"/>
      <c r="W76" s="140"/>
      <c r="X76" s="140"/>
      <c r="Y76" s="140"/>
      <c r="Z76" s="140"/>
      <c r="AA76" s="140"/>
      <c r="AB76" s="140"/>
      <c r="AC76" s="140"/>
      <c r="AD76" s="140"/>
      <c r="AE76" s="140"/>
      <c r="AF76" s="140"/>
      <c r="AG76" s="140"/>
      <c r="AH76" s="140"/>
      <c r="AI76" s="140"/>
      <c r="AJ76" s="140"/>
      <c r="AK76" s="140"/>
      <c r="AL76" s="140"/>
      <c r="AM76" s="140"/>
      <c r="AN76" s="140"/>
      <c r="AO76" s="140"/>
      <c r="AP76" s="140"/>
      <c r="AQ76" s="140"/>
      <c r="AR76" s="140"/>
    </row>
    <row r="77" spans="1:44" x14ac:dyDescent="0.25">
      <c r="A77" s="5" t="s">
        <v>70</v>
      </c>
      <c r="B77" s="103">
        <v>0</v>
      </c>
      <c r="C77" s="6">
        <v>0</v>
      </c>
      <c r="D77" s="164">
        <f t="shared" si="24"/>
        <v>0</v>
      </c>
      <c r="E77" s="105">
        <v>0</v>
      </c>
      <c r="F77" s="6">
        <v>0</v>
      </c>
      <c r="G77" s="124">
        <f t="shared" si="25"/>
        <v>0</v>
      </c>
      <c r="H77" s="103">
        <v>0</v>
      </c>
      <c r="I77" s="6">
        <v>0</v>
      </c>
      <c r="J77" s="189">
        <f t="shared" si="26"/>
        <v>0</v>
      </c>
      <c r="K77" s="128" t="str">
        <f t="shared" si="27"/>
        <v xml:space="preserve"> </v>
      </c>
      <c r="L77" s="129" t="str">
        <f t="shared" si="28"/>
        <v xml:space="preserve"> </v>
      </c>
      <c r="M77" s="128" t="str">
        <f t="shared" si="29"/>
        <v xml:space="preserve"> </v>
      </c>
      <c r="N77" s="129" t="str">
        <f t="shared" si="30"/>
        <v xml:space="preserve"> </v>
      </c>
      <c r="O77" s="230" t="str">
        <f t="shared" si="31"/>
        <v xml:space="preserve"> </v>
      </c>
      <c r="P77" s="129" t="str">
        <f t="shared" si="32"/>
        <v xml:space="preserve"> </v>
      </c>
      <c r="Q77" s="140"/>
      <c r="R77" s="140"/>
      <c r="S77" s="140"/>
      <c r="T77" s="140"/>
      <c r="U77" s="140"/>
      <c r="V77" s="140"/>
      <c r="W77" s="140"/>
      <c r="X77" s="140"/>
      <c r="Y77" s="140"/>
      <c r="Z77" s="140"/>
      <c r="AA77" s="140"/>
      <c r="AB77" s="140"/>
      <c r="AC77" s="140"/>
      <c r="AD77" s="140"/>
      <c r="AE77" s="140"/>
      <c r="AF77" s="140"/>
      <c r="AG77" s="140"/>
      <c r="AH77" s="140"/>
      <c r="AI77" s="140"/>
      <c r="AJ77" s="140"/>
      <c r="AK77" s="140"/>
      <c r="AL77" s="140"/>
      <c r="AM77" s="140"/>
      <c r="AN77" s="140"/>
      <c r="AO77" s="140"/>
      <c r="AP77" s="140"/>
      <c r="AQ77" s="140"/>
      <c r="AR77" s="140"/>
    </row>
    <row r="78" spans="1:44" ht="15.75" x14ac:dyDescent="0.25">
      <c r="A78" s="5" t="s">
        <v>73</v>
      </c>
      <c r="B78" s="182">
        <v>0</v>
      </c>
      <c r="C78" s="219">
        <v>0</v>
      </c>
      <c r="D78" s="218">
        <f t="shared" si="24"/>
        <v>0</v>
      </c>
      <c r="E78" s="220">
        <v>0</v>
      </c>
      <c r="F78" s="219">
        <v>0</v>
      </c>
      <c r="G78" s="124">
        <f t="shared" si="25"/>
        <v>0</v>
      </c>
      <c r="H78" s="182">
        <v>6</v>
      </c>
      <c r="I78" s="169">
        <v>36</v>
      </c>
      <c r="J78" s="164">
        <f t="shared" si="26"/>
        <v>5.9343854778993593E-3</v>
      </c>
      <c r="K78" s="128" t="str">
        <f t="shared" si="27"/>
        <v xml:space="preserve"> </v>
      </c>
      <c r="L78" s="129" t="str">
        <f t="shared" si="28"/>
        <v xml:space="preserve"> </v>
      </c>
      <c r="M78" s="128" t="str">
        <f t="shared" si="29"/>
        <v xml:space="preserve"> </v>
      </c>
      <c r="N78" s="129" t="str">
        <f t="shared" si="30"/>
        <v xml:space="preserve"> </v>
      </c>
      <c r="O78" s="230" t="str">
        <f t="shared" si="31"/>
        <v xml:space="preserve"> </v>
      </c>
      <c r="P78" s="129" t="str">
        <f t="shared" si="32"/>
        <v xml:space="preserve"> </v>
      </c>
      <c r="Q78" s="140"/>
      <c r="R78" s="140"/>
      <c r="S78" s="140"/>
      <c r="T78" s="140"/>
      <c r="U78" s="140"/>
      <c r="V78" s="140"/>
      <c r="W78" s="140"/>
      <c r="X78" s="140"/>
      <c r="Y78" s="140"/>
      <c r="Z78" s="140"/>
      <c r="AA78" s="140"/>
      <c r="AB78" s="140"/>
      <c r="AC78" s="140"/>
      <c r="AD78" s="140"/>
      <c r="AE78" s="140"/>
      <c r="AF78" s="140"/>
      <c r="AG78" s="140"/>
      <c r="AH78" s="140"/>
      <c r="AI78" s="140"/>
      <c r="AJ78" s="140"/>
      <c r="AK78" s="140"/>
      <c r="AL78" s="140"/>
      <c r="AM78" s="140"/>
      <c r="AN78" s="140"/>
      <c r="AO78" s="140"/>
      <c r="AP78" s="140"/>
      <c r="AQ78" s="140"/>
      <c r="AR78" s="140"/>
    </row>
    <row r="79" spans="1:44" x14ac:dyDescent="0.25">
      <c r="A79" s="5" t="s">
        <v>88</v>
      </c>
      <c r="B79" s="178">
        <v>0</v>
      </c>
      <c r="C79" s="5">
        <v>0</v>
      </c>
      <c r="D79" s="164">
        <f t="shared" ref="D79:D80" si="33">IF($C$83&lt;&gt;0,C79/$C$83*100,0)</f>
        <v>0</v>
      </c>
      <c r="E79" s="183">
        <v>0</v>
      </c>
      <c r="F79" s="5">
        <v>0</v>
      </c>
      <c r="G79" s="124">
        <f t="shared" ref="G79:G80" si="34">IF($F$83&lt;&gt;0,F79/$F$83*100,0)</f>
        <v>0</v>
      </c>
      <c r="H79" s="178">
        <v>0</v>
      </c>
      <c r="I79" s="5">
        <v>0</v>
      </c>
      <c r="J79" s="164">
        <f t="shared" ref="J79:J80" si="35">IF($I$83&lt;&gt;0,I79/$I$83*100,0)</f>
        <v>0</v>
      </c>
      <c r="K79" s="128" t="str">
        <f t="shared" si="27"/>
        <v xml:space="preserve"> </v>
      </c>
      <c r="L79" s="129" t="str">
        <f t="shared" si="28"/>
        <v xml:space="preserve"> </v>
      </c>
      <c r="M79" s="128" t="str">
        <f t="shared" si="29"/>
        <v xml:space="preserve"> </v>
      </c>
      <c r="N79" s="129" t="str">
        <f t="shared" si="30"/>
        <v xml:space="preserve"> </v>
      </c>
      <c r="O79" s="230" t="str">
        <f t="shared" si="31"/>
        <v xml:space="preserve"> </v>
      </c>
      <c r="P79" s="129" t="str">
        <f t="shared" si="32"/>
        <v xml:space="preserve"> </v>
      </c>
      <c r="Q79" s="140"/>
      <c r="R79" s="140"/>
      <c r="S79" s="140"/>
      <c r="T79" s="140"/>
      <c r="U79" s="140"/>
      <c r="V79" s="140"/>
      <c r="W79" s="140"/>
      <c r="X79" s="140"/>
      <c r="Y79" s="140"/>
      <c r="Z79" s="140"/>
      <c r="AA79" s="140"/>
      <c r="AB79" s="140"/>
      <c r="AC79" s="140"/>
      <c r="AD79" s="140"/>
      <c r="AE79" s="140"/>
      <c r="AF79" s="140"/>
      <c r="AG79" s="140"/>
      <c r="AH79" s="140"/>
      <c r="AI79" s="140"/>
      <c r="AJ79" s="140"/>
      <c r="AK79" s="140"/>
      <c r="AL79" s="140"/>
      <c r="AM79" s="140"/>
      <c r="AN79" s="140"/>
      <c r="AO79" s="140"/>
      <c r="AP79" s="140"/>
      <c r="AQ79" s="140"/>
      <c r="AR79" s="140"/>
    </row>
    <row r="80" spans="1:44" ht="15.75" thickBot="1" x14ac:dyDescent="0.3">
      <c r="A80" s="5" t="s">
        <v>74</v>
      </c>
      <c r="B80" s="179">
        <v>0</v>
      </c>
      <c r="C80" s="193">
        <v>0</v>
      </c>
      <c r="D80" s="181">
        <f t="shared" si="33"/>
        <v>0</v>
      </c>
      <c r="E80" s="184">
        <v>0</v>
      </c>
      <c r="F80" s="193">
        <v>0</v>
      </c>
      <c r="G80" s="185">
        <f t="shared" si="34"/>
        <v>0</v>
      </c>
      <c r="H80" s="179">
        <v>0</v>
      </c>
      <c r="I80" s="172">
        <v>0</v>
      </c>
      <c r="J80" s="181">
        <f t="shared" si="35"/>
        <v>0</v>
      </c>
      <c r="K80" s="173" t="str">
        <f t="shared" si="27"/>
        <v xml:space="preserve"> </v>
      </c>
      <c r="L80" s="174" t="str">
        <f t="shared" si="28"/>
        <v xml:space="preserve"> </v>
      </c>
      <c r="M80" s="235" t="str">
        <f t="shared" si="29"/>
        <v xml:space="preserve"> </v>
      </c>
      <c r="N80" s="236" t="str">
        <f t="shared" si="30"/>
        <v xml:space="preserve"> </v>
      </c>
      <c r="O80" s="231" t="str">
        <f t="shared" si="31"/>
        <v xml:space="preserve"> </v>
      </c>
      <c r="P80" s="174" t="str">
        <f t="shared" si="32"/>
        <v xml:space="preserve"> </v>
      </c>
      <c r="Q80" s="140"/>
      <c r="R80" s="140"/>
      <c r="S80" s="140"/>
      <c r="T80" s="140"/>
      <c r="U80" s="140"/>
      <c r="V80" s="140"/>
      <c r="W80" s="140"/>
      <c r="X80" s="140"/>
      <c r="Y80" s="140"/>
      <c r="Z80" s="140"/>
      <c r="AA80" s="140"/>
      <c r="AB80" s="140"/>
      <c r="AC80" s="140"/>
      <c r="AD80" s="140"/>
      <c r="AE80" s="140"/>
      <c r="AF80" s="140"/>
      <c r="AG80" s="140"/>
      <c r="AH80" s="140"/>
      <c r="AI80" s="140"/>
      <c r="AJ80" s="140"/>
      <c r="AK80" s="140"/>
      <c r="AL80" s="140"/>
      <c r="AM80" s="140"/>
      <c r="AN80" s="140"/>
      <c r="AO80" s="140"/>
      <c r="AP80" s="140"/>
      <c r="AQ80" s="140"/>
      <c r="AR80" s="140"/>
    </row>
    <row r="81" spans="1:44" ht="15.75" x14ac:dyDescent="0.25">
      <c r="A81" s="204" t="s">
        <v>78</v>
      </c>
      <c r="B81" s="180">
        <f>SUM(B6:B80)-B9</f>
        <v>100946</v>
      </c>
      <c r="C81" s="175">
        <f>SUM(C6:C80)-C9</f>
        <v>629406</v>
      </c>
      <c r="D81" s="205">
        <f>IF($C$83&lt;&gt;0,C81/$C$83*100,0)</f>
        <v>92.579038563935413</v>
      </c>
      <c r="E81" s="186">
        <f>SUM(E6:E80)-E9</f>
        <v>64835</v>
      </c>
      <c r="F81" s="175">
        <f>SUM(F6:F80)-F9</f>
        <v>422690</v>
      </c>
      <c r="G81" s="206">
        <f>IF($F$83&lt;&gt;0,F81/$F$83*100,0)</f>
        <v>88.097307414146343</v>
      </c>
      <c r="H81" s="180">
        <f>SUM(H6:H80)-H9</f>
        <v>90033</v>
      </c>
      <c r="I81" s="175">
        <f>SUM(I6:I80)-I9</f>
        <v>551263</v>
      </c>
      <c r="J81" s="207">
        <f>IF($I$83&lt;&gt;0,I81/$I$83*100,0)</f>
        <v>90.872420602867635</v>
      </c>
      <c r="K81" s="191">
        <f t="shared" ref="K81:L83" si="36">IF(OR(B81&lt;&gt;0)*(E81&lt;&gt;0),B81/E81*100," ")</f>
        <v>155.69676872059844</v>
      </c>
      <c r="L81" s="176">
        <f t="shared" si="36"/>
        <v>148.90487118219028</v>
      </c>
      <c r="M81" s="190">
        <f t="shared" ref="M81:N83" si="37">IF(OR(B81&lt;&gt;0)*(H81&lt;&gt;0),B81/H81*100," ")</f>
        <v>112.12111114813456</v>
      </c>
      <c r="N81" s="192">
        <f t="shared" si="37"/>
        <v>114.17526661502768</v>
      </c>
      <c r="O81" s="191">
        <f t="shared" ref="O81:P83" si="38">IF(OR(E81&lt;&gt;0)*(H81&lt;&gt;0),E81/H81*100," ")</f>
        <v>72.012484311308071</v>
      </c>
      <c r="P81" s="176">
        <f t="shared" si="38"/>
        <v>76.676649802362945</v>
      </c>
      <c r="Q81" s="140"/>
      <c r="R81" s="140"/>
      <c r="S81" s="140"/>
      <c r="T81" s="140"/>
      <c r="U81" s="140"/>
      <c r="V81" s="140"/>
      <c r="W81" s="140"/>
      <c r="X81" s="140"/>
      <c r="Y81" s="140"/>
      <c r="Z81" s="140"/>
      <c r="AA81" s="140"/>
      <c r="AB81" s="140"/>
      <c r="AC81" s="140"/>
      <c r="AD81" s="140"/>
      <c r="AE81" s="140"/>
      <c r="AF81" s="140"/>
      <c r="AG81" s="140"/>
      <c r="AH81" s="140"/>
      <c r="AI81" s="140"/>
      <c r="AJ81" s="140"/>
      <c r="AK81" s="140"/>
      <c r="AL81" s="140"/>
      <c r="AM81" s="140"/>
      <c r="AN81" s="140"/>
      <c r="AO81" s="140"/>
      <c r="AP81" s="140"/>
      <c r="AQ81" s="140"/>
      <c r="AR81" s="140"/>
    </row>
    <row r="82" spans="1:44" ht="15.75" x14ac:dyDescent="0.25">
      <c r="A82" s="148" t="s">
        <v>79</v>
      </c>
      <c r="B82" s="208">
        <f>B9</f>
        <v>10731</v>
      </c>
      <c r="C82" s="209">
        <f>C9</f>
        <v>50452</v>
      </c>
      <c r="D82" s="210">
        <f>IF($C$83&lt;&gt;0,C82/$C$83*100,0)</f>
        <v>7.4209614360645899</v>
      </c>
      <c r="E82" s="187">
        <f>E9</f>
        <v>10844</v>
      </c>
      <c r="F82" s="147">
        <f>F9</f>
        <v>57109</v>
      </c>
      <c r="G82" s="211">
        <f>IF($F$83&lt;&gt;0,F82/$F$83*100,0)</f>
        <v>11.902692585853659</v>
      </c>
      <c r="H82" s="208">
        <f>H9</f>
        <v>10561</v>
      </c>
      <c r="I82" s="209">
        <f>I9</f>
        <v>55371</v>
      </c>
      <c r="J82" s="212">
        <f>IF($I$83&lt;&gt;0,I82/$I$83*100,0)</f>
        <v>9.1275793971323722</v>
      </c>
      <c r="K82" s="131">
        <f t="shared" si="36"/>
        <v>98.957949096274433</v>
      </c>
      <c r="L82" s="132">
        <f t="shared" si="36"/>
        <v>88.343343430982856</v>
      </c>
      <c r="M82" s="133">
        <f t="shared" si="37"/>
        <v>101.60969605151027</v>
      </c>
      <c r="N82" s="155">
        <f t="shared" si="37"/>
        <v>91.116288309765039</v>
      </c>
      <c r="O82" s="131">
        <f t="shared" si="38"/>
        <v>102.67967048574947</v>
      </c>
      <c r="P82" s="132">
        <f t="shared" si="38"/>
        <v>103.13882718390492</v>
      </c>
      <c r="Q82" s="140"/>
      <c r="R82" s="140"/>
      <c r="S82" s="140"/>
      <c r="T82" s="140"/>
      <c r="U82" s="140"/>
      <c r="V82" s="140"/>
      <c r="W82" s="140"/>
      <c r="X82" s="140"/>
      <c r="Y82" s="140"/>
      <c r="Z82" s="140"/>
      <c r="AA82" s="140"/>
      <c r="AB82" s="140"/>
      <c r="AC82" s="140"/>
      <c r="AD82" s="140"/>
      <c r="AE82" s="140"/>
      <c r="AF82" s="140"/>
      <c r="AG82" s="140"/>
      <c r="AH82" s="140"/>
      <c r="AI82" s="140"/>
      <c r="AJ82" s="140"/>
      <c r="AK82" s="140"/>
      <c r="AL82" s="140"/>
      <c r="AM82" s="140"/>
      <c r="AN82" s="140"/>
      <c r="AO82" s="140"/>
      <c r="AP82" s="140"/>
      <c r="AQ82" s="140"/>
      <c r="AR82" s="140"/>
    </row>
    <row r="83" spans="1:44" ht="16.5" thickBot="1" x14ac:dyDescent="0.3">
      <c r="A83" s="149" t="s">
        <v>80</v>
      </c>
      <c r="B83" s="195">
        <f>B81+B82</f>
        <v>111677</v>
      </c>
      <c r="C83" s="196">
        <f>C81+C82</f>
        <v>679858</v>
      </c>
      <c r="D83" s="197">
        <f>D81+D82</f>
        <v>100</v>
      </c>
      <c r="E83" s="198">
        <f>SUM(E81:E82)</f>
        <v>75679</v>
      </c>
      <c r="F83" s="196">
        <f>SUM(F81:F82)</f>
        <v>479799</v>
      </c>
      <c r="G83" s="199">
        <f>G81+G82</f>
        <v>100</v>
      </c>
      <c r="H83" s="195">
        <f>SUM(H81:H82)</f>
        <v>100594</v>
      </c>
      <c r="I83" s="196">
        <f>SUM(I81:I82)</f>
        <v>606634</v>
      </c>
      <c r="J83" s="197">
        <f>J81+J82</f>
        <v>100</v>
      </c>
      <c r="K83" s="201">
        <f t="shared" si="36"/>
        <v>147.56669617727508</v>
      </c>
      <c r="L83" s="202">
        <f t="shared" si="36"/>
        <v>141.69641870866758</v>
      </c>
      <c r="M83" s="203">
        <f t="shared" si="37"/>
        <v>111.01755571902896</v>
      </c>
      <c r="N83" s="200">
        <f t="shared" si="37"/>
        <v>112.07054006204731</v>
      </c>
      <c r="O83" s="201">
        <f t="shared" si="38"/>
        <v>75.232121200071575</v>
      </c>
      <c r="P83" s="202">
        <f t="shared" si="38"/>
        <v>79.092006053073177</v>
      </c>
      <c r="Q83" s="140"/>
      <c r="R83" s="140"/>
      <c r="S83" s="140"/>
      <c r="T83" s="140"/>
      <c r="U83" s="140"/>
      <c r="V83" s="140"/>
      <c r="W83" s="140"/>
      <c r="X83" s="140"/>
      <c r="Y83" s="140"/>
      <c r="Z83" s="140"/>
      <c r="AA83" s="140"/>
      <c r="AB83" s="140"/>
      <c r="AC83" s="140"/>
      <c r="AD83" s="140"/>
      <c r="AE83" s="140"/>
      <c r="AF83" s="140"/>
      <c r="AG83" s="140"/>
      <c r="AH83" s="140"/>
      <c r="AI83" s="140"/>
      <c r="AJ83" s="140"/>
      <c r="AK83" s="140"/>
      <c r="AL83" s="140"/>
      <c r="AM83" s="140"/>
      <c r="AN83" s="140"/>
      <c r="AO83" s="140"/>
      <c r="AP83" s="140"/>
      <c r="AQ83" s="140"/>
      <c r="AR83" s="140"/>
    </row>
    <row r="84" spans="1:44" x14ac:dyDescent="0.25">
      <c r="A84" s="140"/>
      <c r="B84" s="171"/>
      <c r="C84" s="171"/>
      <c r="D84" s="140"/>
      <c r="E84" s="140"/>
      <c r="F84" s="140"/>
      <c r="G84" s="140"/>
      <c r="H84" s="140"/>
      <c r="I84" s="140"/>
      <c r="J84" s="140"/>
      <c r="K84" s="140"/>
      <c r="L84" s="140"/>
      <c r="M84" s="140"/>
      <c r="N84" s="140"/>
      <c r="O84" s="140"/>
      <c r="P84" s="140"/>
      <c r="Q84" s="140"/>
      <c r="R84" s="140"/>
      <c r="S84" s="140"/>
      <c r="T84" s="140"/>
      <c r="U84" s="140"/>
      <c r="V84" s="140"/>
      <c r="W84" s="140"/>
      <c r="X84" s="140"/>
      <c r="Y84" s="140"/>
      <c r="Z84" s="140"/>
      <c r="AA84" s="140"/>
      <c r="AB84" s="140"/>
      <c r="AC84" s="140"/>
      <c r="AD84" s="140"/>
      <c r="AE84" s="140"/>
      <c r="AF84" s="140"/>
      <c r="AG84" s="140"/>
      <c r="AH84" s="140"/>
      <c r="AI84" s="140"/>
      <c r="AJ84" s="140"/>
      <c r="AK84" s="140"/>
      <c r="AL84" s="140"/>
      <c r="AM84" s="140"/>
      <c r="AN84" s="140"/>
      <c r="AO84" s="140"/>
      <c r="AP84" s="140"/>
      <c r="AQ84" s="140"/>
      <c r="AR84" s="140"/>
    </row>
    <row r="85" spans="1:44" x14ac:dyDescent="0.25">
      <c r="A85" s="140"/>
      <c r="B85" s="140"/>
      <c r="C85" s="140"/>
      <c r="D85" s="140"/>
      <c r="E85" s="140"/>
      <c r="F85" s="140"/>
      <c r="G85" s="140"/>
      <c r="H85" s="140"/>
      <c r="I85" s="140"/>
      <c r="J85" s="140"/>
      <c r="K85" s="140"/>
      <c r="L85" s="140"/>
      <c r="M85" s="140"/>
      <c r="N85" s="140"/>
      <c r="O85" s="140"/>
      <c r="P85" s="140"/>
      <c r="Q85" s="140"/>
      <c r="R85" s="140"/>
      <c r="S85" s="140"/>
      <c r="T85" s="140"/>
      <c r="U85" s="140"/>
      <c r="V85" s="140"/>
      <c r="W85" s="140"/>
      <c r="X85" s="140"/>
      <c r="Y85" s="140"/>
      <c r="Z85" s="140"/>
      <c r="AA85" s="140"/>
      <c r="AB85" s="140"/>
      <c r="AC85" s="140"/>
      <c r="AD85" s="140"/>
      <c r="AE85" s="140"/>
      <c r="AF85" s="140"/>
      <c r="AG85" s="140"/>
      <c r="AH85" s="140"/>
      <c r="AI85" s="140"/>
      <c r="AJ85" s="140"/>
      <c r="AK85" s="140"/>
      <c r="AL85" s="140"/>
      <c r="AM85" s="140"/>
      <c r="AN85" s="140"/>
      <c r="AO85" s="140"/>
      <c r="AP85" s="140"/>
      <c r="AQ85" s="140"/>
      <c r="AR85" s="140"/>
    </row>
    <row r="86" spans="1:44" x14ac:dyDescent="0.25">
      <c r="A86" s="140"/>
      <c r="B86" s="140"/>
      <c r="C86" s="140"/>
      <c r="D86" s="140"/>
      <c r="E86" s="140"/>
      <c r="F86" s="140"/>
      <c r="G86" s="140"/>
      <c r="H86" s="140"/>
      <c r="I86" s="140"/>
      <c r="J86" s="140"/>
      <c r="K86" s="140"/>
      <c r="L86" s="140"/>
      <c r="M86" s="140"/>
      <c r="N86" s="140"/>
      <c r="O86" s="140"/>
      <c r="P86" s="140"/>
      <c r="Q86" s="140"/>
      <c r="R86" s="140"/>
      <c r="S86" s="140"/>
      <c r="T86" s="140"/>
      <c r="U86" s="140"/>
      <c r="V86" s="140"/>
      <c r="W86" s="140"/>
      <c r="X86" s="140"/>
      <c r="Y86" s="140"/>
      <c r="Z86" s="140"/>
      <c r="AA86" s="140"/>
      <c r="AB86" s="140"/>
      <c r="AC86" s="140"/>
      <c r="AD86" s="140"/>
      <c r="AE86" s="140"/>
      <c r="AF86" s="140"/>
      <c r="AG86" s="140"/>
      <c r="AH86" s="140"/>
      <c r="AI86" s="140"/>
      <c r="AJ86" s="140"/>
      <c r="AK86" s="140"/>
      <c r="AL86" s="140"/>
      <c r="AM86" s="140"/>
      <c r="AN86" s="140"/>
      <c r="AO86" s="140"/>
      <c r="AP86" s="140"/>
      <c r="AQ86" s="140"/>
      <c r="AR86" s="140"/>
    </row>
    <row r="87" spans="1:44" x14ac:dyDescent="0.25">
      <c r="A87" s="140"/>
      <c r="B87" s="140"/>
      <c r="C87" s="170"/>
      <c r="D87" s="140"/>
      <c r="E87" s="140"/>
      <c r="F87" s="140"/>
      <c r="G87" s="140"/>
      <c r="H87" s="140"/>
      <c r="I87" s="140"/>
      <c r="J87" s="140"/>
      <c r="K87" s="140"/>
      <c r="L87" s="140"/>
      <c r="M87" s="140"/>
      <c r="N87" s="140"/>
      <c r="O87" s="140"/>
      <c r="P87" s="140"/>
      <c r="Q87" s="140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140"/>
    </row>
    <row r="88" spans="1:44" x14ac:dyDescent="0.25">
      <c r="A88" s="140"/>
      <c r="B88" s="140"/>
      <c r="C88" s="140"/>
      <c r="D88" s="140"/>
      <c r="E88" s="140"/>
      <c r="F88" s="140"/>
      <c r="G88" s="140"/>
      <c r="H88" s="140"/>
      <c r="I88" s="140"/>
      <c r="J88" s="140"/>
      <c r="K88" s="140"/>
      <c r="L88" s="140"/>
      <c r="M88" s="140"/>
      <c r="N88" s="140"/>
      <c r="O88" s="140"/>
      <c r="P88" s="140"/>
      <c r="Q88" s="140"/>
      <c r="R88" s="140"/>
      <c r="S88" s="140"/>
      <c r="T88" s="140"/>
      <c r="U88" s="140"/>
      <c r="V88" s="140"/>
      <c r="W88" s="140"/>
      <c r="X88" s="140"/>
      <c r="Y88" s="140"/>
      <c r="Z88" s="140"/>
      <c r="AA88" s="140"/>
      <c r="AB88" s="140"/>
      <c r="AC88" s="140"/>
      <c r="AD88" s="140"/>
      <c r="AE88" s="140"/>
      <c r="AF88" s="140"/>
      <c r="AG88" s="140"/>
      <c r="AH88" s="140"/>
      <c r="AI88" s="140"/>
      <c r="AJ88" s="140"/>
      <c r="AK88" s="140"/>
      <c r="AL88" s="140"/>
      <c r="AM88" s="140"/>
      <c r="AN88" s="140"/>
      <c r="AO88" s="140"/>
      <c r="AP88" s="140"/>
      <c r="AQ88" s="140"/>
      <c r="AR88" s="140"/>
    </row>
    <row r="89" spans="1:44" x14ac:dyDescent="0.25">
      <c r="A89" s="140"/>
      <c r="B89" s="140"/>
      <c r="C89" s="140"/>
      <c r="D89" s="140"/>
      <c r="E89" s="140"/>
      <c r="F89" s="140"/>
      <c r="G89" s="140"/>
      <c r="H89" s="140"/>
      <c r="I89" s="140"/>
      <c r="J89" s="140"/>
      <c r="K89" s="140"/>
      <c r="L89" s="140"/>
      <c r="M89" s="140"/>
      <c r="N89" s="140"/>
      <c r="O89" s="140"/>
      <c r="P89" s="140"/>
      <c r="Q89" s="140"/>
      <c r="R89" s="140"/>
      <c r="S89" s="140"/>
      <c r="T89" s="140"/>
      <c r="U89" s="140"/>
      <c r="V89" s="140"/>
      <c r="W89" s="140"/>
      <c r="X89" s="140"/>
      <c r="Y89" s="140"/>
      <c r="Z89" s="140"/>
      <c r="AA89" s="140"/>
      <c r="AB89" s="140"/>
      <c r="AC89" s="140"/>
      <c r="AD89" s="140"/>
      <c r="AE89" s="140"/>
      <c r="AF89" s="140"/>
      <c r="AG89" s="140"/>
      <c r="AH89" s="140"/>
      <c r="AI89" s="140"/>
      <c r="AJ89" s="140"/>
      <c r="AK89" s="140"/>
      <c r="AL89" s="140"/>
      <c r="AM89" s="140"/>
      <c r="AN89" s="140"/>
      <c r="AO89" s="140"/>
      <c r="AP89" s="140"/>
      <c r="AQ89" s="140"/>
      <c r="AR89" s="140"/>
    </row>
    <row r="90" spans="1:44" x14ac:dyDescent="0.25">
      <c r="A90" s="140"/>
      <c r="B90" s="140"/>
      <c r="C90" s="140"/>
      <c r="D90" s="140"/>
      <c r="E90" s="140"/>
      <c r="F90" s="140"/>
      <c r="G90" s="140"/>
      <c r="H90" s="140"/>
      <c r="I90" s="140"/>
      <c r="J90" s="140"/>
      <c r="K90" s="140"/>
      <c r="L90" s="140"/>
      <c r="M90" s="140"/>
      <c r="N90" s="140"/>
      <c r="O90" s="140"/>
      <c r="P90" s="140"/>
      <c r="Q90" s="140"/>
      <c r="R90" s="140"/>
      <c r="S90" s="140"/>
      <c r="T90" s="140"/>
      <c r="U90" s="140"/>
      <c r="V90" s="140"/>
      <c r="W90" s="140"/>
      <c r="X90" s="140"/>
      <c r="Y90" s="140"/>
      <c r="Z90" s="140"/>
      <c r="AA90" s="140"/>
      <c r="AB90" s="140"/>
      <c r="AC90" s="140"/>
      <c r="AD90" s="140"/>
      <c r="AE90" s="140"/>
      <c r="AF90" s="140"/>
      <c r="AG90" s="140"/>
      <c r="AH90" s="140"/>
      <c r="AI90" s="140"/>
      <c r="AJ90" s="140"/>
      <c r="AK90" s="140"/>
      <c r="AL90" s="140"/>
      <c r="AM90" s="140"/>
      <c r="AN90" s="140"/>
      <c r="AO90" s="140"/>
      <c r="AP90" s="140"/>
      <c r="AQ90" s="140"/>
      <c r="AR90" s="140"/>
    </row>
    <row r="91" spans="1:44" x14ac:dyDescent="0.25">
      <c r="A91" s="140"/>
      <c r="B91" s="140"/>
      <c r="C91" s="140"/>
      <c r="D91" s="140"/>
      <c r="E91" s="140"/>
      <c r="F91" s="140"/>
      <c r="G91" s="140"/>
      <c r="H91" s="140"/>
      <c r="I91" s="140"/>
      <c r="J91" s="140"/>
      <c r="K91" s="140"/>
      <c r="L91" s="140"/>
      <c r="M91" s="140"/>
      <c r="N91" s="140"/>
      <c r="O91" s="140"/>
      <c r="P91" s="140"/>
      <c r="Q91" s="140"/>
      <c r="R91" s="140"/>
      <c r="S91" s="140"/>
      <c r="T91" s="140"/>
      <c r="U91" s="140"/>
      <c r="V91" s="140"/>
      <c r="W91" s="140"/>
      <c r="X91" s="140"/>
      <c r="Y91" s="140"/>
      <c r="Z91" s="140"/>
      <c r="AA91" s="140"/>
      <c r="AB91" s="140"/>
      <c r="AC91" s="140"/>
      <c r="AD91" s="140"/>
      <c r="AE91" s="140"/>
      <c r="AF91" s="140"/>
      <c r="AG91" s="140"/>
      <c r="AH91" s="140"/>
      <c r="AI91" s="140"/>
      <c r="AJ91" s="140"/>
      <c r="AK91" s="140"/>
      <c r="AL91" s="140"/>
      <c r="AM91" s="140"/>
      <c r="AN91" s="140"/>
      <c r="AO91" s="140"/>
      <c r="AP91" s="140"/>
      <c r="AQ91" s="140"/>
      <c r="AR91" s="140"/>
    </row>
    <row r="92" spans="1:44" x14ac:dyDescent="0.25">
      <c r="A92" s="140"/>
      <c r="B92" s="140"/>
      <c r="C92" s="140"/>
      <c r="D92" s="140"/>
      <c r="E92" s="140"/>
      <c r="F92" s="140"/>
      <c r="G92" s="140"/>
      <c r="H92" s="140"/>
      <c r="I92" s="140"/>
      <c r="J92" s="140"/>
      <c r="K92" s="140"/>
      <c r="L92" s="140"/>
      <c r="M92" s="140"/>
      <c r="N92" s="140"/>
      <c r="O92" s="140"/>
      <c r="P92" s="140"/>
      <c r="Q92" s="140"/>
      <c r="R92" s="140"/>
      <c r="S92" s="140"/>
      <c r="T92" s="140"/>
      <c r="U92" s="140"/>
      <c r="V92" s="140"/>
      <c r="W92" s="140"/>
      <c r="X92" s="140"/>
      <c r="Y92" s="140"/>
      <c r="Z92" s="140"/>
      <c r="AA92" s="140"/>
      <c r="AB92" s="140"/>
      <c r="AC92" s="140"/>
      <c r="AD92" s="140"/>
      <c r="AE92" s="140"/>
      <c r="AF92" s="140"/>
      <c r="AG92" s="140"/>
      <c r="AH92" s="140"/>
      <c r="AI92" s="140"/>
      <c r="AJ92" s="140"/>
      <c r="AK92" s="140"/>
      <c r="AL92" s="140"/>
      <c r="AM92" s="140"/>
      <c r="AN92" s="140"/>
      <c r="AO92" s="140"/>
      <c r="AP92" s="140"/>
      <c r="AQ92" s="140"/>
      <c r="AR92" s="140"/>
    </row>
    <row r="93" spans="1:44" x14ac:dyDescent="0.25">
      <c r="A93" s="140"/>
      <c r="B93" s="140"/>
      <c r="C93" s="140"/>
      <c r="D93" s="140"/>
      <c r="E93" s="140"/>
      <c r="F93" s="140"/>
      <c r="G93" s="140"/>
      <c r="H93" s="140"/>
      <c r="I93" s="140"/>
      <c r="J93" s="140"/>
      <c r="K93" s="140"/>
      <c r="L93" s="140"/>
      <c r="M93" s="140"/>
      <c r="N93" s="140"/>
      <c r="O93" s="140"/>
      <c r="P93" s="140"/>
      <c r="Q93" s="140"/>
      <c r="R93" s="140"/>
      <c r="S93" s="140"/>
      <c r="T93" s="140"/>
      <c r="U93" s="140"/>
      <c r="V93" s="140"/>
      <c r="W93" s="140"/>
      <c r="X93" s="140"/>
      <c r="Y93" s="140"/>
      <c r="Z93" s="140"/>
      <c r="AA93" s="140"/>
      <c r="AB93" s="140"/>
      <c r="AC93" s="140"/>
      <c r="AD93" s="140"/>
      <c r="AE93" s="140"/>
      <c r="AF93" s="140"/>
      <c r="AG93" s="140"/>
      <c r="AH93" s="140"/>
      <c r="AI93" s="140"/>
      <c r="AJ93" s="140"/>
      <c r="AK93" s="140"/>
      <c r="AL93" s="140"/>
      <c r="AM93" s="140"/>
      <c r="AN93" s="140"/>
      <c r="AO93" s="140"/>
      <c r="AP93" s="140"/>
      <c r="AQ93" s="140"/>
      <c r="AR93" s="140"/>
    </row>
    <row r="94" spans="1:44" x14ac:dyDescent="0.25">
      <c r="A94" s="140"/>
      <c r="B94" s="140"/>
      <c r="C94" s="140"/>
      <c r="D94" s="140"/>
      <c r="E94" s="140"/>
      <c r="F94" s="140"/>
      <c r="G94" s="140"/>
      <c r="H94" s="140"/>
      <c r="I94" s="140"/>
      <c r="J94" s="140"/>
      <c r="K94" s="140"/>
      <c r="L94" s="140"/>
      <c r="M94" s="140"/>
      <c r="N94" s="140"/>
      <c r="O94" s="140"/>
      <c r="P94" s="140"/>
      <c r="Q94" s="140"/>
      <c r="R94" s="140"/>
      <c r="S94" s="140"/>
      <c r="T94" s="140"/>
      <c r="U94" s="140"/>
      <c r="V94" s="140"/>
      <c r="W94" s="140"/>
      <c r="X94" s="140"/>
      <c r="Y94" s="140"/>
      <c r="Z94" s="140"/>
      <c r="AA94" s="140"/>
      <c r="AB94" s="140"/>
      <c r="AC94" s="140"/>
      <c r="AD94" s="140"/>
      <c r="AE94" s="140"/>
      <c r="AF94" s="140"/>
      <c r="AG94" s="140"/>
      <c r="AH94" s="140"/>
      <c r="AI94" s="140"/>
      <c r="AJ94" s="140"/>
      <c r="AK94" s="140"/>
      <c r="AL94" s="140"/>
      <c r="AM94" s="140"/>
      <c r="AN94" s="140"/>
      <c r="AO94" s="140"/>
      <c r="AP94" s="140"/>
      <c r="AQ94" s="140"/>
      <c r="AR94" s="140"/>
    </row>
    <row r="95" spans="1:44" x14ac:dyDescent="0.25">
      <c r="A95" s="140"/>
      <c r="B95" s="140"/>
      <c r="C95" s="140"/>
      <c r="D95" s="140"/>
      <c r="E95" s="140"/>
      <c r="F95" s="140"/>
      <c r="G95" s="140"/>
      <c r="H95" s="140"/>
      <c r="I95" s="140"/>
      <c r="J95" s="140"/>
      <c r="K95" s="140"/>
      <c r="L95" s="140"/>
      <c r="M95" s="140"/>
      <c r="N95" s="140"/>
      <c r="O95" s="140"/>
      <c r="P95" s="140"/>
      <c r="Q95" s="140"/>
      <c r="R95" s="140"/>
      <c r="S95" s="140"/>
      <c r="T95" s="140"/>
      <c r="U95" s="140"/>
      <c r="V95" s="140"/>
      <c r="W95" s="140"/>
      <c r="X95" s="140"/>
      <c r="Y95" s="140"/>
      <c r="Z95" s="140"/>
      <c r="AA95" s="140"/>
      <c r="AB95" s="140"/>
      <c r="AC95" s="140"/>
      <c r="AD95" s="140"/>
      <c r="AE95" s="140"/>
      <c r="AF95" s="140"/>
      <c r="AG95" s="140"/>
      <c r="AH95" s="140"/>
      <c r="AI95" s="140"/>
      <c r="AJ95" s="140"/>
      <c r="AK95" s="140"/>
      <c r="AL95" s="140"/>
      <c r="AM95" s="140"/>
      <c r="AN95" s="140"/>
      <c r="AO95" s="140"/>
      <c r="AP95" s="140"/>
      <c r="AQ95" s="140"/>
      <c r="AR95" s="140"/>
    </row>
    <row r="96" spans="1:44" x14ac:dyDescent="0.25">
      <c r="A96" s="140"/>
      <c r="B96" s="140"/>
      <c r="C96" s="140"/>
      <c r="D96" s="140"/>
      <c r="E96" s="140"/>
      <c r="F96" s="140"/>
      <c r="G96" s="140"/>
      <c r="H96" s="140"/>
      <c r="I96" s="140"/>
      <c r="J96" s="140"/>
      <c r="K96" s="140"/>
      <c r="L96" s="140"/>
      <c r="M96" s="140"/>
      <c r="N96" s="140"/>
      <c r="O96" s="140"/>
      <c r="P96" s="140"/>
      <c r="Q96" s="140"/>
      <c r="R96" s="140"/>
      <c r="S96" s="140"/>
      <c r="T96" s="140"/>
      <c r="U96" s="140"/>
      <c r="V96" s="140"/>
      <c r="W96" s="140"/>
      <c r="X96" s="140"/>
      <c r="Y96" s="140"/>
      <c r="Z96" s="140"/>
      <c r="AA96" s="140"/>
      <c r="AB96" s="140"/>
      <c r="AC96" s="140"/>
      <c r="AD96" s="140"/>
      <c r="AE96" s="140"/>
      <c r="AF96" s="140"/>
      <c r="AG96" s="140"/>
      <c r="AH96" s="140"/>
      <c r="AI96" s="140"/>
      <c r="AJ96" s="140"/>
      <c r="AK96" s="140"/>
      <c r="AL96" s="140"/>
      <c r="AM96" s="140"/>
      <c r="AN96" s="140"/>
      <c r="AO96" s="140"/>
      <c r="AP96" s="140"/>
      <c r="AQ96" s="140"/>
      <c r="AR96" s="140"/>
    </row>
    <row r="97" spans="1:44" x14ac:dyDescent="0.25">
      <c r="A97" s="140"/>
      <c r="B97" s="140"/>
      <c r="C97" s="140"/>
      <c r="D97" s="140"/>
      <c r="E97" s="140"/>
      <c r="F97" s="140"/>
      <c r="G97" s="14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0"/>
      <c r="AF97" s="140"/>
      <c r="AG97" s="140"/>
      <c r="AH97" s="140"/>
      <c r="AI97" s="140"/>
      <c r="AJ97" s="140"/>
      <c r="AK97" s="140"/>
      <c r="AL97" s="140"/>
      <c r="AM97" s="140"/>
      <c r="AN97" s="140"/>
      <c r="AO97" s="140"/>
      <c r="AP97" s="140"/>
      <c r="AQ97" s="140"/>
      <c r="AR97" s="140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2022-11-21T14:15:36Z</dcterms:modified>
</cp:coreProperties>
</file>