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FE12039F-A33C-47D0-8DBA-D469C6C0ECBE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2" i="5" l="1"/>
  <c r="E81" i="5"/>
  <c r="F82" i="5"/>
  <c r="F81" i="5"/>
  <c r="I82" i="5"/>
  <c r="I81" i="5"/>
  <c r="H82" i="5"/>
  <c r="H81" i="5"/>
  <c r="C82" i="5"/>
  <c r="C81" i="5"/>
  <c r="B81" i="5"/>
  <c r="B82" i="5"/>
  <c r="K63" i="5"/>
  <c r="K64" i="5"/>
  <c r="D39" i="3"/>
  <c r="I83" i="5" l="1"/>
  <c r="H83" i="5"/>
  <c r="E38" i="3"/>
  <c r="J63" i="5" l="1"/>
  <c r="J64" i="5"/>
  <c r="I25" i="3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J14" i="3" l="1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<sst xmlns="http://schemas.openxmlformats.org/spreadsheetml/2006/main" count="185" uniqueCount="110">
  <si>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</si>
  <si>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</si>
  <si>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</si>
  <si>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</si>
  <si>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</si>
  <si>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</si>
  <si>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</si>
  <si>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</si>
  <si>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</si>
  <si>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</si>
  <si>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</si>
  <si>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</si>
  <si>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</si>
  <si>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</si>
  <si>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</si>
  <si>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</si>
  <si>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</si>
  <si>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</si>
  <si>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</si>
  <si>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</si>
  <si>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</si>
  <si>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</si>
  <si>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</si>
  <si>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</si>
  <si>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</si>
  <si>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</si>
  <si>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</si>
  <si>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</si>
  <si>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</si>
  <si>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</si>
  <si>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</si>
  <si>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</si>
  <si>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</si>
  <si>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</si>
  <si>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</si>
  <si>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</si>
  <si>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</si>
  <si>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</si>
  <si>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</si>
  <si>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</si>
  <si>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</si>
  <si>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</si>
  <si>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</si>
  <si>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</si>
  <si>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</si>
  <si>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</si>
  <si>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</si>
  <si>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</si>
  <si>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</si>
  <si>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</si>
  <si>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</si>
  <si>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</si>
  <si>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</si>
  <si>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</si>
  <si>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</si>
  <si>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</si>
  <si>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</si>
  <si>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</si>
  <si>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</si>
  <si>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</si>
  <si>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</si>
  <si>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</si>
  <si>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</si>
  <si>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</si>
  <si>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</si>
  <si>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</si>
  <si>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</si>
  <si>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</si>
  <si>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</si>
  <si>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</si>
  <si>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</si>
  <si>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</si>
  <si>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</si>
  <si>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</si>
  <si>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</si>
  <si>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</si>
  <si>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</si>
  <si>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</si>
  <si>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</si>
  <si>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</si>
  <si>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</si>
  <si>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</si>
  <si>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</si>
  <si>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</si>
  <si>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</si>
  <si>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</si>
  <si>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</si>
  <si>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</si>
  <si>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</si>
  <si>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</si>
  <si>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</si>
  <si>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</si>
  <si>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</si>
  <si>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</si>
  <si>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</si>
  <si>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</si>
  <si>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</si>
  <si>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</si>
  <si>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</si>
  <si>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</si>
  <si>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</si>
  <si>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</si>
  <si>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</si>
  <si>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</si>
  <si>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</si>
  <si>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</si>
  <si>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21.10.2022.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travanj, 2022.</t>
  </si>
  <si>
    <t>IZVJEŠTAJ PO KAPACITETIMA  I-IV/2022</t>
  </si>
  <si>
    <t>TURISTIČKI PROMET PO ZEMLJAMA   I-IV/2022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</si>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</sst>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39.790986823082328</c:v>
                </c:pt>
                <c:pt idx="1">
                  <c:v>24.590028501796851</c:v>
                </c:pt>
                <c:pt idx="2">
                  <c:v>15.647073402453632</c:v>
                </c:pt>
                <c:pt idx="3">
                  <c:v>0</c:v>
                </c:pt>
                <c:pt idx="4">
                  <c:v>19.971911272667189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3788</c:v>
                </c:pt>
                <c:pt idx="2">
                  <c:v>5953</c:v>
                </c:pt>
                <c:pt idx="3">
                  <c:v>9633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1911</c:v>
                </c:pt>
                <c:pt idx="2">
                  <c:v>4070</c:v>
                </c:pt>
                <c:pt idx="3">
                  <c:v>1494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1538</c:v>
                </c:pt>
                <c:pt idx="2">
                  <c:v>9149</c:v>
                </c:pt>
                <c:pt idx="3">
                  <c:v>15421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3225</c:v>
                </c:pt>
                <c:pt idx="1">
                  <c:v>1242</c:v>
                </c:pt>
                <c:pt idx="2">
                  <c:v>367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742</c:v>
                </c:pt>
                <c:pt idx="1">
                  <c:v>425</c:v>
                </c:pt>
                <c:pt idx="2">
                  <c:v>96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5167</c:v>
                </c:pt>
                <c:pt idx="1">
                  <c:v>1158</c:v>
                </c:pt>
                <c:pt idx="2">
                  <c:v>376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715360206839826"/>
                  <c:y val="8.92638688087029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704289575743343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553766600070513"/>
                  <c:y val="-0.2208494676925255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BiH</c:v>
                </c:pt>
                <c:pt idx="5">
                  <c:v>Mađarska</c:v>
                </c:pt>
                <c:pt idx="6">
                  <c:v>Italija</c:v>
                </c:pt>
                <c:pt idx="7">
                  <c:v>Ukrajina</c:v>
                </c:pt>
                <c:pt idx="8">
                  <c:v>Belgija</c:v>
                </c:pt>
                <c:pt idx="9">
                  <c:v>Slovačka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20.161040569835862</c:v>
                </c:pt>
                <c:pt idx="1">
                  <c:v>19.830700939403322</c:v>
                </c:pt>
                <c:pt idx="2">
                  <c:v>18.395788169711984</c:v>
                </c:pt>
                <c:pt idx="3">
                  <c:v>12.315474347063073</c:v>
                </c:pt>
                <c:pt idx="4">
                  <c:v>12.16578920202333</c:v>
                </c:pt>
                <c:pt idx="5">
                  <c:v>2.3330236399298028</c:v>
                </c:pt>
                <c:pt idx="6">
                  <c:v>2.3020542995767523</c:v>
                </c:pt>
                <c:pt idx="7">
                  <c:v>1.9665531124187057</c:v>
                </c:pt>
                <c:pt idx="8">
                  <c:v>1.7136368328687934</c:v>
                </c:pt>
                <c:pt idx="9">
                  <c:v>1.3987818726127799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9" sqref="A9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8"/>
      <c r="B1" s="238"/>
      <c r="C1" s="238"/>
      <c r="D1" s="238"/>
    </row>
    <row r="2" spans="1:6" ht="59.25" customHeight="1" x14ac:dyDescent="0.3">
      <c r="A2" s="238"/>
      <c r="B2" s="238"/>
      <c r="C2" s="238"/>
      <c r="D2" s="238"/>
    </row>
    <row r="3" spans="1:6" ht="22.5" customHeight="1" x14ac:dyDescent="0.3">
      <c r="A3" s="238"/>
      <c r="B3" s="238"/>
      <c r="C3" s="238"/>
      <c r="D3" s="238"/>
    </row>
    <row r="4" spans="1:6" ht="200.25" customHeight="1" x14ac:dyDescent="0.25">
      <c r="A4" s="239" t="s">
        <v>106</v>
      </c>
      <c r="B4" s="240"/>
      <c r="C4" s="240"/>
      <c r="D4" s="240"/>
      <c r="E4" s="240"/>
      <c r="F4" s="241"/>
    </row>
    <row r="5" spans="1:6" ht="15" customHeight="1" x14ac:dyDescent="0.3">
      <c r="A5" s="179" t="s">
        <v>0</v>
      </c>
      <c r="B5" s="237"/>
      <c r="C5" s="237"/>
    </row>
    <row r="6" spans="1:6" ht="15" customHeight="1" x14ac:dyDescent="0.3">
      <c r="A6" s="237"/>
      <c r="B6" s="237"/>
      <c r="C6" s="237"/>
    </row>
    <row r="7" spans="1:6" ht="15" customHeight="1" x14ac:dyDescent="0.3">
      <c r="B7" s="237"/>
      <c r="C7" s="237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37" sqref="D37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107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8" t="s">
        <v>82</v>
      </c>
      <c r="L4" s="269"/>
      <c r="M4" s="269"/>
      <c r="N4" s="269"/>
      <c r="O4" s="269"/>
      <c r="P4" s="269"/>
      <c r="Q4" s="27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100</v>
      </c>
      <c r="C6" s="113">
        <v>723</v>
      </c>
      <c r="D6" s="39">
        <v>2502</v>
      </c>
      <c r="E6" s="39">
        <f>SUM(C6:D6)</f>
        <v>3225</v>
      </c>
      <c r="F6" s="40">
        <f>E6/E42*100</f>
        <v>60.803167420814475</v>
      </c>
      <c r="G6" s="106">
        <v>1486</v>
      </c>
      <c r="H6" s="39">
        <v>8147</v>
      </c>
      <c r="I6" s="39">
        <f>SUM(G6:H6)</f>
        <v>9633</v>
      </c>
      <c r="J6" s="91">
        <f>I6/I42*100</f>
        <v>39.790986823082328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653</v>
      </c>
      <c r="D7" s="11">
        <v>89</v>
      </c>
      <c r="E7" s="11">
        <f>SUM(C7:D7)</f>
        <v>742</v>
      </c>
      <c r="F7" s="12">
        <f>E7/E43*100</f>
        <v>47.291268323773103</v>
      </c>
      <c r="G7" s="110">
        <v>1259</v>
      </c>
      <c r="H7" s="11">
        <v>235</v>
      </c>
      <c r="I7" s="11">
        <f>SUM(G7:H7)</f>
        <v>1494</v>
      </c>
      <c r="J7" s="92">
        <f>I7/I43*100</f>
        <v>11.729606657768706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1446</v>
      </c>
      <c r="D8" s="11">
        <v>3721</v>
      </c>
      <c r="E8" s="11">
        <f>SUM(C8:D8)</f>
        <v>5167</v>
      </c>
      <c r="F8" s="12">
        <f>E8/E44*100</f>
        <v>74.313246080828421</v>
      </c>
      <c r="G8" s="110">
        <v>2837</v>
      </c>
      <c r="H8" s="11">
        <v>12584</v>
      </c>
      <c r="I8" s="11">
        <f>SUM(G8:H8)</f>
        <v>15421</v>
      </c>
      <c r="J8" s="92">
        <f>I8/I44*100</f>
        <v>54.742634007809734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101</v>
      </c>
      <c r="C9" s="13">
        <f>C6/C7*100</f>
        <v>110.71975497702911</v>
      </c>
      <c r="D9" s="14">
        <f>D6/D7*100</f>
        <v>2811.23595505618</v>
      </c>
      <c r="E9" s="14">
        <f>E6/E7*100</f>
        <v>434.63611859838272</v>
      </c>
      <c r="F9" s="12"/>
      <c r="G9" s="15">
        <f>G6/G7*100</f>
        <v>118.03018268467038</v>
      </c>
      <c r="H9" s="14">
        <f>H6/H7*100</f>
        <v>3466.8085106382982</v>
      </c>
      <c r="I9" s="14">
        <f>I6/I7*100</f>
        <v>644.77911646586347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104</v>
      </c>
      <c r="C10" s="13">
        <f>C6/C8*100</f>
        <v>50</v>
      </c>
      <c r="D10" s="14">
        <f>D6/D8*100</f>
        <v>67.23998925020156</v>
      </c>
      <c r="E10" s="14">
        <f>E6/E8*100</f>
        <v>62.415328043352034</v>
      </c>
      <c r="F10" s="12"/>
      <c r="G10" s="15">
        <f>G6/G8*100</f>
        <v>52.379273880860069</v>
      </c>
      <c r="H10" s="14">
        <f>H6/H8*100</f>
        <v>64.74094087730451</v>
      </c>
      <c r="I10" s="14">
        <f>I6/I8*100</f>
        <v>62.466766098177807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22.418604651162791</v>
      </c>
      <c r="D11" s="25">
        <f>D6/E6*100</f>
        <v>77.581395348837219</v>
      </c>
      <c r="E11" s="25">
        <f>SUM(C11:D11)</f>
        <v>100.00000000000001</v>
      </c>
      <c r="F11" s="26"/>
      <c r="G11" s="24">
        <f>G6/I6*100</f>
        <v>15.426139312778989</v>
      </c>
      <c r="H11" s="25">
        <f>H6/I6*100</f>
        <v>84.573860687221014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100</v>
      </c>
      <c r="C12" s="113">
        <v>266</v>
      </c>
      <c r="D12" s="39">
        <v>976</v>
      </c>
      <c r="E12" s="42">
        <f>SUM(C12:D12)</f>
        <v>1242</v>
      </c>
      <c r="F12" s="43">
        <f>E12/E42*100</f>
        <v>23.41628959276018</v>
      </c>
      <c r="G12" s="109">
        <v>1244</v>
      </c>
      <c r="H12" s="42">
        <v>4709</v>
      </c>
      <c r="I12" s="42">
        <f>SUM(G12:H12)</f>
        <v>5953</v>
      </c>
      <c r="J12" s="94">
        <f>I12/I42*100</f>
        <v>24.590028501796851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237</v>
      </c>
      <c r="D13" s="11">
        <v>188</v>
      </c>
      <c r="E13" s="11">
        <f>SUM(C13:D13)</f>
        <v>425</v>
      </c>
      <c r="F13" s="12">
        <f>E13/E43*100</f>
        <v>27.087316762268959</v>
      </c>
      <c r="G13" s="110">
        <v>1766</v>
      </c>
      <c r="H13" s="11">
        <v>2304</v>
      </c>
      <c r="I13" s="11">
        <f>SUM(G13:H13)</f>
        <v>4070</v>
      </c>
      <c r="J13" s="92">
        <f>I13/I43*100</f>
        <v>31.954149328727333</v>
      </c>
      <c r="K13" s="80"/>
      <c r="L13" s="118" t="s">
        <v>9</v>
      </c>
      <c r="M13" s="129">
        <f>E6</f>
        <v>3225</v>
      </c>
      <c r="N13" s="129">
        <f>E12</f>
        <v>1242</v>
      </c>
      <c r="O13" s="129">
        <f>E18</f>
        <v>367</v>
      </c>
      <c r="P13" s="1">
        <f>E24</f>
        <v>0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340</v>
      </c>
      <c r="D14" s="11">
        <v>818</v>
      </c>
      <c r="E14" s="11">
        <f>SUM(C14:D14)</f>
        <v>1158</v>
      </c>
      <c r="F14" s="12">
        <f>E14/E44*100</f>
        <v>16.65468143247519</v>
      </c>
      <c r="G14" s="110">
        <v>4209</v>
      </c>
      <c r="H14" s="11">
        <v>4940</v>
      </c>
      <c r="I14" s="11">
        <f>SUM(G14:H14)</f>
        <v>9149</v>
      </c>
      <c r="J14" s="92">
        <f>I14/I44*100</f>
        <v>32.477813276535322</v>
      </c>
      <c r="K14" s="80"/>
      <c r="L14" s="118" t="s">
        <v>10</v>
      </c>
      <c r="M14" s="129">
        <f>E7</f>
        <v>742</v>
      </c>
      <c r="N14" s="129">
        <f>E13</f>
        <v>425</v>
      </c>
      <c r="O14" s="130">
        <f>E19</f>
        <v>96</v>
      </c>
      <c r="P14" s="1">
        <f>E25</f>
        <v>0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101</v>
      </c>
      <c r="C15" s="17">
        <f>C12/C13*100</f>
        <v>112.23628691983123</v>
      </c>
      <c r="D15" s="18">
        <f>D12/D13*11</f>
        <v>57.106382978723403</v>
      </c>
      <c r="E15" s="18">
        <f>E12/E13*100</f>
        <v>292.23529411764707</v>
      </c>
      <c r="F15" s="12"/>
      <c r="G15" s="22">
        <f>G12/G13*100</f>
        <v>70.441676104190265</v>
      </c>
      <c r="H15" s="18">
        <f>H12/H13*100</f>
        <v>204.38368055555554</v>
      </c>
      <c r="I15" s="18">
        <f>I12/I13*100</f>
        <v>146.26535626535627</v>
      </c>
      <c r="J15" s="92"/>
      <c r="K15" s="80"/>
      <c r="L15" s="118" t="s">
        <v>11</v>
      </c>
      <c r="M15" s="129">
        <f>E8</f>
        <v>5167</v>
      </c>
      <c r="N15" s="129">
        <f>E14</f>
        <v>1158</v>
      </c>
      <c r="O15" s="130">
        <f>E20</f>
        <v>376</v>
      </c>
      <c r="P15" s="1">
        <f>E26</f>
        <v>0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104</v>
      </c>
      <c r="C16" s="17">
        <f>C12/C14*100</f>
        <v>78.235294117647058</v>
      </c>
      <c r="D16" s="18">
        <f>D12/D14*100</f>
        <v>119.31540342298288</v>
      </c>
      <c r="E16" s="18">
        <f>E12/E14*100</f>
        <v>107.25388601036269</v>
      </c>
      <c r="F16" s="12"/>
      <c r="G16" s="22">
        <f>G12/G14*100</f>
        <v>29.555713946305534</v>
      </c>
      <c r="H16" s="18">
        <f>H12/H14*100</f>
        <v>95.323886639676118</v>
      </c>
      <c r="I16" s="18">
        <f>I12/I14*100</f>
        <v>65.067220461252589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21.417069243156199</v>
      </c>
      <c r="D17" s="20">
        <f>D12/E12*100</f>
        <v>78.582930756843808</v>
      </c>
      <c r="E17" s="20">
        <f>SUM(C17:D17)</f>
        <v>100</v>
      </c>
      <c r="F17" s="21"/>
      <c r="G17" s="19">
        <f>G12/I12*100</f>
        <v>20.897026709222242</v>
      </c>
      <c r="H17" s="20">
        <f>H12/I12*100</f>
        <v>79.102973290777754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100</v>
      </c>
      <c r="C18" s="113">
        <v>37</v>
      </c>
      <c r="D18" s="39">
        <v>330</v>
      </c>
      <c r="E18" s="39">
        <f>SUM(C18:D18)</f>
        <v>367</v>
      </c>
      <c r="F18" s="40">
        <f>E18/E42*100</f>
        <v>6.9193061840120667</v>
      </c>
      <c r="G18" s="106">
        <v>834</v>
      </c>
      <c r="H18" s="39">
        <v>2954</v>
      </c>
      <c r="I18" s="39">
        <f>SUM(G18:H18)</f>
        <v>3788</v>
      </c>
      <c r="J18" s="91">
        <f>I18/I42*100</f>
        <v>15.647073402453632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36</v>
      </c>
      <c r="D19" s="11">
        <v>60</v>
      </c>
      <c r="E19" s="11">
        <f>SUM(C19:D19)</f>
        <v>96</v>
      </c>
      <c r="F19" s="12">
        <f>E19/E43*100</f>
        <v>6.1185468451242828</v>
      </c>
      <c r="G19" s="110">
        <v>199</v>
      </c>
      <c r="H19" s="11">
        <v>1712</v>
      </c>
      <c r="I19" s="11">
        <f>SUM(G19:H19)</f>
        <v>1911</v>
      </c>
      <c r="J19" s="92">
        <f>I19/I43*100</f>
        <v>15.003533014053543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62</v>
      </c>
      <c r="D20" s="11">
        <v>314</v>
      </c>
      <c r="E20" s="11">
        <f>SUM(C20:D20)</f>
        <v>376</v>
      </c>
      <c r="F20" s="12">
        <f>E20/E44*100</f>
        <v>5.4077376671940165</v>
      </c>
      <c r="G20" s="110">
        <v>223</v>
      </c>
      <c r="H20" s="11">
        <v>1315</v>
      </c>
      <c r="I20" s="11">
        <f>SUM(G20:H20)</f>
        <v>1538</v>
      </c>
      <c r="J20" s="92">
        <f>I20/I44*100</f>
        <v>5.4597089101881435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101</v>
      </c>
      <c r="C21" s="17">
        <f>C18/C19*100</f>
        <v>102.77777777777777</v>
      </c>
      <c r="D21" s="18">
        <f>D18/D19*100</f>
        <v>550</v>
      </c>
      <c r="E21" s="18">
        <f>E18/E19*100</f>
        <v>382.29166666666663</v>
      </c>
      <c r="F21" s="12"/>
      <c r="G21" s="22">
        <f>G18/G19*100</f>
        <v>419.0954773869347</v>
      </c>
      <c r="H21" s="18">
        <f>H18/H19*100</f>
        <v>172.54672897196261</v>
      </c>
      <c r="I21" s="18">
        <f>I18/I19*100</f>
        <v>198.22082679225537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104</v>
      </c>
      <c r="C22" s="17">
        <f>C18/C20*100</f>
        <v>59.677419354838712</v>
      </c>
      <c r="D22" s="18">
        <f>D18/D20*100</f>
        <v>105.09554140127389</v>
      </c>
      <c r="E22" s="18">
        <f>E18/E20*100</f>
        <v>97.606382978723403</v>
      </c>
      <c r="F22" s="12"/>
      <c r="G22" s="22">
        <f>G18/G20*100</f>
        <v>373.99103139013454</v>
      </c>
      <c r="H22" s="18">
        <f>H18/H20*100</f>
        <v>224.63878326996198</v>
      </c>
      <c r="I22" s="18">
        <f>I18/I20*100</f>
        <v>246.29388816644996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10.081743869209809</v>
      </c>
      <c r="D23" s="25">
        <f>D18/E18*100</f>
        <v>89.918256130790184</v>
      </c>
      <c r="E23" s="25">
        <f>SUM(C23:D23)</f>
        <v>100</v>
      </c>
      <c r="F23" s="26"/>
      <c r="G23" s="24">
        <f>G18/I18*100</f>
        <v>22.016895459345299</v>
      </c>
      <c r="H23" s="25">
        <f>H18/I18*100</f>
        <v>77.983104540654708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100</v>
      </c>
      <c r="C24" s="111">
        <v>0</v>
      </c>
      <c r="D24" s="42">
        <v>0</v>
      </c>
      <c r="E24" s="41">
        <f>SUM(C24:D24)</f>
        <v>0</v>
      </c>
      <c r="F24" s="43">
        <f>E24/E42*100</f>
        <v>0</v>
      </c>
      <c r="G24" s="109">
        <v>0</v>
      </c>
      <c r="H24" s="42">
        <v>0</v>
      </c>
      <c r="I24" s="42">
        <f>SUM(G24:H24)</f>
        <v>0</v>
      </c>
      <c r="J24" s="94">
        <f>I24/I42*100</f>
        <v>0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0</v>
      </c>
      <c r="E25" s="10">
        <f>SUM(C25:D25)</f>
        <v>0</v>
      </c>
      <c r="F25" s="12">
        <f>E25/E43*100</f>
        <v>0</v>
      </c>
      <c r="G25" s="110">
        <v>0</v>
      </c>
      <c r="H25" s="11">
        <v>0</v>
      </c>
      <c r="I25" s="11">
        <f>SUM(G25:H25)</f>
        <v>0</v>
      </c>
      <c r="J25" s="92">
        <f>I25/I43*100</f>
        <v>0</v>
      </c>
      <c r="K25" s="80"/>
      <c r="L25" s="118" t="s">
        <v>14</v>
      </c>
      <c r="M25" s="118">
        <f>I24</f>
        <v>0</v>
      </c>
      <c r="N25" s="118">
        <f>I25</f>
        <v>0</v>
      </c>
      <c r="O25" s="118">
        <f>I26</f>
        <v>0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0</v>
      </c>
      <c r="D26" s="11">
        <v>0</v>
      </c>
      <c r="E26" s="10">
        <f>SUM(C26:D26)</f>
        <v>0</v>
      </c>
      <c r="F26" s="12">
        <f>E26/E44*100</f>
        <v>0</v>
      </c>
      <c r="G26" s="110">
        <v>0</v>
      </c>
      <c r="H26" s="11">
        <v>0</v>
      </c>
      <c r="I26" s="10">
        <f>SUM(G26:H26)</f>
        <v>0</v>
      </c>
      <c r="J26" s="92">
        <f>I26/I44*100</f>
        <v>0</v>
      </c>
      <c r="K26" s="80"/>
      <c r="L26" s="118" t="s">
        <v>13</v>
      </c>
      <c r="M26" s="130">
        <f>I18</f>
        <v>3788</v>
      </c>
      <c r="N26" s="130">
        <f>I19</f>
        <v>1911</v>
      </c>
      <c r="O26" s="130">
        <f>I20</f>
        <v>1538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101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2"/>
      <c r="K27" s="80"/>
      <c r="L27" s="118" t="s">
        <v>12</v>
      </c>
      <c r="M27" s="130">
        <f>I12</f>
        <v>5953</v>
      </c>
      <c r="N27" s="130">
        <f>I13</f>
        <v>4070</v>
      </c>
      <c r="O27" s="130">
        <f>I14</f>
        <v>9149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104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2"/>
      <c r="K28" s="80"/>
      <c r="L28" s="118" t="s">
        <v>8</v>
      </c>
      <c r="M28" s="130">
        <f>I6</f>
        <v>9633</v>
      </c>
      <c r="N28" s="130">
        <f>I7</f>
        <v>1494</v>
      </c>
      <c r="O28" s="130">
        <f>I8</f>
        <v>15421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2" t="s">
        <v>15</v>
      </c>
      <c r="B30" s="44" t="s">
        <v>100</v>
      </c>
      <c r="C30" s="113">
        <f t="shared" ref="C30:J32" si="0">C6+C12+C18+C24</f>
        <v>1026</v>
      </c>
      <c r="D30" s="39">
        <f t="shared" si="0"/>
        <v>3808</v>
      </c>
      <c r="E30" s="39">
        <f t="shared" si="0"/>
        <v>4834</v>
      </c>
      <c r="F30" s="40">
        <f t="shared" si="0"/>
        <v>91.138763197586727</v>
      </c>
      <c r="G30" s="106">
        <f t="shared" si="0"/>
        <v>3564</v>
      </c>
      <c r="H30" s="39">
        <f t="shared" si="0"/>
        <v>15810</v>
      </c>
      <c r="I30" s="39">
        <f t="shared" si="0"/>
        <v>19374</v>
      </c>
      <c r="J30" s="91">
        <f t="shared" si="0"/>
        <v>80.028088727332801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3"/>
      <c r="B31" s="242" t="s">
        <v>9</v>
      </c>
      <c r="C31" s="114">
        <f t="shared" si="0"/>
        <v>926</v>
      </c>
      <c r="D31" s="62">
        <f t="shared" si="0"/>
        <v>337</v>
      </c>
      <c r="E31" s="62">
        <f t="shared" si="0"/>
        <v>1263</v>
      </c>
      <c r="F31" s="63">
        <f t="shared" si="0"/>
        <v>80.497131931166351</v>
      </c>
      <c r="G31" s="108">
        <f t="shared" si="0"/>
        <v>3224</v>
      </c>
      <c r="H31" s="62">
        <f t="shared" si="0"/>
        <v>4251</v>
      </c>
      <c r="I31" s="62">
        <f t="shared" si="0"/>
        <v>7475</v>
      </c>
      <c r="J31" s="96">
        <f t="shared" si="0"/>
        <v>58.687289000549583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3"/>
      <c r="B32" s="242" t="s">
        <v>11</v>
      </c>
      <c r="C32" s="114">
        <f t="shared" si="0"/>
        <v>1848</v>
      </c>
      <c r="D32" s="62">
        <f t="shared" si="0"/>
        <v>4853</v>
      </c>
      <c r="E32" s="62">
        <f t="shared" si="0"/>
        <v>6701</v>
      </c>
      <c r="F32" s="63">
        <f t="shared" si="0"/>
        <v>96.37566518049762</v>
      </c>
      <c r="G32" s="108">
        <f t="shared" si="0"/>
        <v>7269</v>
      </c>
      <c r="H32" s="62">
        <f t="shared" si="0"/>
        <v>18839</v>
      </c>
      <c r="I32" s="62">
        <f t="shared" si="0"/>
        <v>26108</v>
      </c>
      <c r="J32" s="96">
        <f t="shared" si="0"/>
        <v>92.680156194533197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3"/>
      <c r="B33" s="242" t="s">
        <v>101</v>
      </c>
      <c r="C33" s="64">
        <f>C30/C31*100</f>
        <v>110.79913606911447</v>
      </c>
      <c r="D33" s="65">
        <f>D30/D31*100</f>
        <v>1129.9703264094956</v>
      </c>
      <c r="E33" s="65">
        <f>E30/E31*100</f>
        <v>382.73950910530482</v>
      </c>
      <c r="F33" s="63"/>
      <c r="G33" s="66">
        <f>G30/G31*100</f>
        <v>110.54590570719603</v>
      </c>
      <c r="H33" s="65">
        <f>H30/H31*100</f>
        <v>371.91249117854619</v>
      </c>
      <c r="I33" s="65">
        <f>I30/I31*100</f>
        <v>259.18394648829428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3"/>
      <c r="B34" s="242" t="s">
        <v>104</v>
      </c>
      <c r="C34" s="64">
        <f>C30/C32*100</f>
        <v>55.519480519480524</v>
      </c>
      <c r="D34" s="65">
        <f>D30/D32*100</f>
        <v>78.466927673603962</v>
      </c>
      <c r="E34" s="65">
        <f>E30/E32*100</f>
        <v>72.138486793015971</v>
      </c>
      <c r="F34" s="63"/>
      <c r="G34" s="66">
        <f>G30/G32*100</f>
        <v>49.030127940569542</v>
      </c>
      <c r="H34" s="65">
        <f>H30/H32*100</f>
        <v>83.92165189235098</v>
      </c>
      <c r="I34" s="65">
        <f>I30/I32*100</f>
        <v>74.207139574076905</v>
      </c>
      <c r="J34" s="63"/>
      <c r="K34" s="255" t="s">
        <v>83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64"/>
      <c r="B35" s="243" t="s">
        <v>7</v>
      </c>
      <c r="C35" s="71">
        <f>C30/E30*100</f>
        <v>21.224658667769962</v>
      </c>
      <c r="D35" s="72">
        <f>D30/E30*100</f>
        <v>78.775341332230042</v>
      </c>
      <c r="E35" s="72">
        <f>SUM(C35:D35)</f>
        <v>100</v>
      </c>
      <c r="F35" s="73"/>
      <c r="G35" s="74">
        <f>G30/I30*100</f>
        <v>18.395788169711984</v>
      </c>
      <c r="H35" s="72">
        <f>H30/I30*100</f>
        <v>81.604211830288023</v>
      </c>
      <c r="I35" s="72">
        <f>SUM(G35:H35)</f>
        <v>100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5" t="s">
        <v>16</v>
      </c>
      <c r="B36" s="38" t="s">
        <v>100</v>
      </c>
      <c r="C36" s="113">
        <v>52</v>
      </c>
      <c r="D36" s="39">
        <v>418</v>
      </c>
      <c r="E36" s="39">
        <f>SUM(C36:D36)</f>
        <v>470</v>
      </c>
      <c r="F36" s="40">
        <f>E36/E42*100</f>
        <v>8.8612368024132735</v>
      </c>
      <c r="G36" s="106">
        <v>1018</v>
      </c>
      <c r="H36" s="39">
        <v>3817</v>
      </c>
      <c r="I36" s="39">
        <f>G36+H36</f>
        <v>4835</v>
      </c>
      <c r="J36" s="40">
        <f>I36/I42*100</f>
        <v>19.971911272667189</v>
      </c>
      <c r="K36" s="80"/>
      <c r="Q36" s="81"/>
    </row>
    <row r="37" spans="1:17" ht="15" customHeight="1" x14ac:dyDescent="0.25">
      <c r="A37" s="266"/>
      <c r="B37" s="9" t="s">
        <v>9</v>
      </c>
      <c r="C37" s="115">
        <v>38</v>
      </c>
      <c r="D37" s="32">
        <v>268</v>
      </c>
      <c r="E37" s="207">
        <f>SUM(C37:D37)</f>
        <v>306</v>
      </c>
      <c r="F37" s="33">
        <f>E37/E43*100</f>
        <v>19.502868068833649</v>
      </c>
      <c r="G37" s="107">
        <v>1881</v>
      </c>
      <c r="H37" s="32">
        <v>3381</v>
      </c>
      <c r="I37" s="32">
        <f>G37+H37</f>
        <v>5262</v>
      </c>
      <c r="J37" s="33">
        <f>I37/I43*100</f>
        <v>41.312710999450417</v>
      </c>
      <c r="K37" s="80"/>
      <c r="L37" s="118" t="s">
        <v>8</v>
      </c>
      <c r="M37" s="119">
        <f>J6</f>
        <v>39.790986823082328</v>
      </c>
      <c r="Q37" s="81"/>
    </row>
    <row r="38" spans="1:17" ht="15" customHeight="1" x14ac:dyDescent="0.25">
      <c r="A38" s="266"/>
      <c r="B38" s="9" t="s">
        <v>11</v>
      </c>
      <c r="C38" s="115">
        <v>17</v>
      </c>
      <c r="D38" s="32">
        <v>235</v>
      </c>
      <c r="E38" s="32">
        <f>SUM(C38:D38)</f>
        <v>252</v>
      </c>
      <c r="F38" s="33">
        <f>E38/E44*100</f>
        <v>3.6243348195023728</v>
      </c>
      <c r="G38" s="107">
        <v>153</v>
      </c>
      <c r="H38" s="32">
        <v>1909</v>
      </c>
      <c r="I38" s="32">
        <f>G38+H38</f>
        <v>2062</v>
      </c>
      <c r="J38" s="33">
        <f>I38/I44*100</f>
        <v>7.3198438054668085</v>
      </c>
      <c r="K38" s="80"/>
      <c r="L38" s="118" t="s">
        <v>12</v>
      </c>
      <c r="M38" s="119">
        <f>J12</f>
        <v>24.590028501796851</v>
      </c>
      <c r="Q38" s="81"/>
    </row>
    <row r="39" spans="1:17" ht="15" customHeight="1" x14ac:dyDescent="0.25">
      <c r="A39" s="266"/>
      <c r="B39" s="9" t="s">
        <v>101</v>
      </c>
      <c r="C39" s="34">
        <f>C36/C37*100</f>
        <v>136.84210526315789</v>
      </c>
      <c r="D39" s="35">
        <f>D36/D37*100</f>
        <v>155.97014925373134</v>
      </c>
      <c r="E39" s="35">
        <f>E36/E37*100</f>
        <v>153.59477124183007</v>
      </c>
      <c r="F39" s="33"/>
      <c r="G39" s="36">
        <f>G36/G37*100</f>
        <v>54.120148856990959</v>
      </c>
      <c r="H39" s="35">
        <f>H36/H37*100</f>
        <v>112.89559301981662</v>
      </c>
      <c r="I39" s="35">
        <f>I36/I37*100</f>
        <v>91.88521474724439</v>
      </c>
      <c r="J39" s="33"/>
      <c r="K39" s="80"/>
      <c r="L39" s="118" t="s">
        <v>13</v>
      </c>
      <c r="M39" s="119">
        <f>J18</f>
        <v>15.647073402453632</v>
      </c>
      <c r="Q39" s="81"/>
    </row>
    <row r="40" spans="1:17" ht="15" customHeight="1" x14ac:dyDescent="0.25">
      <c r="A40" s="266"/>
      <c r="B40" s="9" t="s">
        <v>104</v>
      </c>
      <c r="C40" s="34">
        <f>C36/C38*100</f>
        <v>305.88235294117646</v>
      </c>
      <c r="D40" s="35">
        <f>D36/D38*100</f>
        <v>177.87234042553192</v>
      </c>
      <c r="E40" s="35">
        <f>E36/E38*100</f>
        <v>186.50793650793651</v>
      </c>
      <c r="F40" s="33"/>
      <c r="G40" s="36">
        <f>G36/G38*100</f>
        <v>665.35947712418306</v>
      </c>
      <c r="H40" s="35">
        <f>H36/H38*100</f>
        <v>199.94761655316918</v>
      </c>
      <c r="I40" s="35">
        <f>I36/I38*100</f>
        <v>234.48108632395736</v>
      </c>
      <c r="J40" s="33"/>
      <c r="K40" s="80"/>
      <c r="L40" s="118" t="s">
        <v>14</v>
      </c>
      <c r="M40" s="119">
        <f>J24</f>
        <v>0</v>
      </c>
      <c r="Q40" s="81"/>
    </row>
    <row r="41" spans="1:17" ht="15" customHeight="1" thickBot="1" x14ac:dyDescent="0.3">
      <c r="A41" s="267"/>
      <c r="B41" s="244" t="s">
        <v>7</v>
      </c>
      <c r="C41" s="68">
        <f>C36/E36*100</f>
        <v>11.063829787234042</v>
      </c>
      <c r="D41" s="69">
        <f>D36/E36*100</f>
        <v>88.936170212765958</v>
      </c>
      <c r="E41" s="69">
        <f>SUM(C41:D41)</f>
        <v>100</v>
      </c>
      <c r="F41" s="37"/>
      <c r="G41" s="70">
        <f>G36/I36*100</f>
        <v>21.054808686659772</v>
      </c>
      <c r="H41" s="69">
        <f>H36/I36*100</f>
        <v>78.945191313340217</v>
      </c>
      <c r="I41" s="69">
        <f>SUM(G41:H41)</f>
        <v>99.999999999999986</v>
      </c>
      <c r="J41" s="37"/>
      <c r="K41" s="80"/>
      <c r="L41" s="118" t="s">
        <v>84</v>
      </c>
      <c r="M41" s="119">
        <f>J36</f>
        <v>19.971911272667189</v>
      </c>
      <c r="Q41" s="81"/>
    </row>
    <row r="42" spans="1:17" ht="15" customHeight="1" x14ac:dyDescent="0.25">
      <c r="A42" s="245" t="s">
        <v>81</v>
      </c>
      <c r="B42" s="67" t="s">
        <v>100</v>
      </c>
      <c r="C42" s="116">
        <f t="shared" ref="C42:D44" si="1">C30+C36</f>
        <v>1078</v>
      </c>
      <c r="D42" s="75">
        <f t="shared" si="1"/>
        <v>4226</v>
      </c>
      <c r="E42" s="75">
        <f>SUM(C42:D42)</f>
        <v>5304</v>
      </c>
      <c r="F42" s="76">
        <f>F6+F12+F18+F24+F36</f>
        <v>100</v>
      </c>
      <c r="G42" s="104">
        <f>G30+G36</f>
        <v>4582</v>
      </c>
      <c r="H42" s="75">
        <f t="shared" ref="G42:H44" si="2">H30+H36</f>
        <v>19627</v>
      </c>
      <c r="I42" s="75">
        <f>SUM(G42:H42)</f>
        <v>24209</v>
      </c>
      <c r="J42" s="76">
        <f>J6+J12+J18+J24+J36</f>
        <v>99.999999999999986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964</v>
      </c>
      <c r="D43" s="46">
        <f t="shared" si="1"/>
        <v>605</v>
      </c>
      <c r="E43" s="46">
        <f>SUM(C43:D43)</f>
        <v>1569</v>
      </c>
      <c r="F43" s="47">
        <f>F31+F37</f>
        <v>100</v>
      </c>
      <c r="G43" s="105">
        <f t="shared" si="2"/>
        <v>5105</v>
      </c>
      <c r="H43" s="46">
        <f t="shared" si="2"/>
        <v>7632</v>
      </c>
      <c r="I43" s="46">
        <f>SUM(G43:H43)</f>
        <v>12737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1865</v>
      </c>
      <c r="D44" s="46">
        <f t="shared" si="1"/>
        <v>5088</v>
      </c>
      <c r="E44" s="46">
        <f>SUM(C44:D44)</f>
        <v>6953</v>
      </c>
      <c r="F44" s="47">
        <f>F32+F38</f>
        <v>100</v>
      </c>
      <c r="G44" s="105">
        <f t="shared" si="2"/>
        <v>7422</v>
      </c>
      <c r="H44" s="46">
        <f t="shared" si="2"/>
        <v>20748</v>
      </c>
      <c r="I44" s="236">
        <f>SUM(G44:H44)</f>
        <v>28170</v>
      </c>
      <c r="J44" s="47">
        <f>J32+J38</f>
        <v>100</v>
      </c>
      <c r="K44" s="80"/>
      <c r="Q44" s="81"/>
    </row>
    <row r="45" spans="1:17" ht="15" customHeight="1" x14ac:dyDescent="0.25">
      <c r="A45" s="245"/>
      <c r="B45" s="45" t="s">
        <v>101</v>
      </c>
      <c r="C45" s="48">
        <f>C42/C43*100</f>
        <v>111.82572614107885</v>
      </c>
      <c r="D45" s="49">
        <f>D42/D43*100</f>
        <v>698.51239669421489</v>
      </c>
      <c r="E45" s="49">
        <f>E42/E43*100</f>
        <v>338.04971319311665</v>
      </c>
      <c r="F45" s="47"/>
      <c r="G45" s="50">
        <f>G42/G43*100</f>
        <v>89.75514201762978</v>
      </c>
      <c r="H45" s="49">
        <f>H42/H43*100</f>
        <v>257.16719077568138</v>
      </c>
      <c r="I45" s="49">
        <f>I42/I43*100</f>
        <v>190.06830493836853</v>
      </c>
      <c r="J45" s="47"/>
      <c r="K45" s="80"/>
      <c r="Q45" s="81"/>
    </row>
    <row r="46" spans="1:17" ht="15" customHeight="1" x14ac:dyDescent="0.25">
      <c r="A46" s="245"/>
      <c r="B46" s="45" t="s">
        <v>104</v>
      </c>
      <c r="C46" s="48">
        <f>C42/C44*100</f>
        <v>57.801608579088473</v>
      </c>
      <c r="D46" s="49">
        <f>D42/D44*100</f>
        <v>83.058176100628927</v>
      </c>
      <c r="E46" s="49">
        <f>E42/E44*100</f>
        <v>76.283618581907092</v>
      </c>
      <c r="F46" s="47"/>
      <c r="G46" s="50">
        <f>G42/G44*100</f>
        <v>61.735381298841283</v>
      </c>
      <c r="H46" s="49">
        <f>H42/H44*100</f>
        <v>94.597069597069591</v>
      </c>
      <c r="I46" s="49">
        <f>I42/I44*100</f>
        <v>85.938942137025208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20.324283559577676</v>
      </c>
      <c r="D47" s="53">
        <f>D42/E42*100</f>
        <v>79.67571644042232</v>
      </c>
      <c r="E47" s="53">
        <f>SUM(C47:D47)</f>
        <v>100</v>
      </c>
      <c r="F47" s="54"/>
      <c r="G47" s="55">
        <f>G42/I42*100</f>
        <v>18.926845388078814</v>
      </c>
      <c r="H47" s="53">
        <f>H42/I42*100</f>
        <v>81.073154611921183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A11" sqref="A11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108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102</v>
      </c>
      <c r="B4" s="273" t="s">
        <v>100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101</v>
      </c>
      <c r="L4" s="277"/>
      <c r="M4" s="273" t="s">
        <v>104</v>
      </c>
      <c r="N4" s="273"/>
      <c r="O4" s="278" t="s">
        <v>105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70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0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20.161040569835862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31" t="s">
        <v>24</v>
      </c>
      <c r="B6" s="166">
        <v>827</v>
      </c>
      <c r="C6" s="167">
        <v>3906</v>
      </c>
      <c r="D6" s="171">
        <f t="shared" ref="D6:D37" si="1">IF($C$83&lt;&gt;0,C6/$C$83*100,0)</f>
        <v>20.161040569835862</v>
      </c>
      <c r="E6" s="168">
        <v>58</v>
      </c>
      <c r="F6" s="167">
        <v>286</v>
      </c>
      <c r="G6" s="169">
        <f t="shared" ref="G6:G37" si="2">IF($F$83&lt;&gt;0,F6/$F$83*100,0)</f>
        <v>3.8260869565217388</v>
      </c>
      <c r="H6" s="166">
        <v>1384</v>
      </c>
      <c r="I6" s="167">
        <v>6785</v>
      </c>
      <c r="J6" s="171">
        <f t="shared" ref="J6:J37" si="3">IF($I$83&lt;&gt;0,I6/$I$83*100,0)</f>
        <v>25.988202849701242</v>
      </c>
      <c r="K6" s="177">
        <f>IF(OR(B6&lt;&gt;0)*(E6&lt;&gt;0),B6/E6*100," ")</f>
        <v>1425.8620689655172</v>
      </c>
      <c r="L6" s="178">
        <f>IF(OR(C6&lt;&gt;0)*(F6&lt;&gt;0),C6/F6*100," ")</f>
        <v>1365.7342657342656</v>
      </c>
      <c r="M6" s="175">
        <f>IF(OR(B6&lt;&gt;0)*(H6&lt;&gt;0),B6/H6*100," ")</f>
        <v>59.75433526011561</v>
      </c>
      <c r="N6" s="176">
        <f>IF(OR(C6&lt;&gt;0)*(I6&lt;&gt;0),C6/I6*100," ")</f>
        <v>57.568165070007367</v>
      </c>
      <c r="O6" s="177">
        <f>IF(OR(E6&lt;&gt;0)*(H6&lt;&gt;0),E6/H6*100," ")</f>
        <v>4.1907514450867049</v>
      </c>
      <c r="P6" s="178">
        <f>IF(OR(F6&lt;&gt;0)*(I6&lt;&gt;0),F6/I6*100," ")</f>
        <v>4.2151805453205595</v>
      </c>
      <c r="Q6" t="str">
        <f t="shared" si="0"/>
        <v>Austrija</v>
      </c>
      <c r="R6" s="142">
        <f t="shared" ref="R6:R14" si="4">D7</f>
        <v>19.830700939403322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9" t="s">
        <v>30</v>
      </c>
      <c r="B7" s="149">
        <v>1072</v>
      </c>
      <c r="C7" s="150">
        <v>3842</v>
      </c>
      <c r="D7" s="172">
        <f t="shared" si="1"/>
        <v>19.830700939403322</v>
      </c>
      <c r="E7" s="153">
        <v>18</v>
      </c>
      <c r="F7" s="150">
        <v>48</v>
      </c>
      <c r="G7" s="56">
        <f t="shared" si="2"/>
        <v>0.64214046822742477</v>
      </c>
      <c r="H7" s="149">
        <v>801</v>
      </c>
      <c r="I7" s="150">
        <v>2710</v>
      </c>
      <c r="J7" s="171">
        <f t="shared" si="3"/>
        <v>10.379960165466523</v>
      </c>
      <c r="K7" s="57">
        <f t="shared" ref="K7:K70" si="5">IF(OR(B7&lt;&gt;0)*(E7&lt;&gt;0),B7/E7*100," ")</f>
        <v>5955.5555555555557</v>
      </c>
      <c r="L7" s="58">
        <f t="shared" ref="L7:L70" si="6">IF(OR(C7&lt;&gt;0)*(F7&lt;&gt;0),C7/F7*100," ")</f>
        <v>8004.166666666667</v>
      </c>
      <c r="M7" s="59">
        <f t="shared" ref="M7:M70" si="7">IF(OR(B7&lt;&gt;0)*(H7&lt;&gt;0),B7/H7*100," ")</f>
        <v>133.83270911360799</v>
      </c>
      <c r="N7" s="162">
        <f t="shared" ref="N7:N70" si="8">IF(OR(C7&lt;&gt;0)*(I7&lt;&gt;0),C7/I7*100," ")</f>
        <v>141.7712177121771</v>
      </c>
      <c r="O7" s="57">
        <f t="shared" ref="O7:O70" si="9">IF(OR(E7&lt;&gt;0)*(H7&lt;&gt;0),E7/H7*100," ")</f>
        <v>2.2471910112359552</v>
      </c>
      <c r="P7" s="58">
        <f t="shared" ref="P7:P70" si="10">IF(OR(F7&lt;&gt;0)*(I7&lt;&gt;0),F7/I7*100," ")</f>
        <v>1.7712177121771218</v>
      </c>
      <c r="Q7" t="str">
        <f t="shared" si="0"/>
        <v>Hrvatska</v>
      </c>
      <c r="R7" s="142">
        <f t="shared" si="4"/>
        <v>18.395788169711984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9" t="s">
        <v>85</v>
      </c>
      <c r="B8" s="149">
        <v>1026</v>
      </c>
      <c r="C8" s="150">
        <v>3564</v>
      </c>
      <c r="D8" s="172">
        <f t="shared" si="1"/>
        <v>18.395788169711984</v>
      </c>
      <c r="E8" s="153">
        <v>926</v>
      </c>
      <c r="F8" s="150">
        <v>3224</v>
      </c>
      <c r="G8" s="56">
        <f t="shared" si="2"/>
        <v>43.130434782608695</v>
      </c>
      <c r="H8" s="149">
        <v>1848</v>
      </c>
      <c r="I8" s="150">
        <v>7269</v>
      </c>
      <c r="J8" s="171">
        <f t="shared" si="3"/>
        <v>27.842040753791942</v>
      </c>
      <c r="K8" s="57">
        <f t="shared" si="5"/>
        <v>110.79913606911447</v>
      </c>
      <c r="L8" s="58">
        <f t="shared" si="6"/>
        <v>110.54590570719603</v>
      </c>
      <c r="M8" s="59">
        <f t="shared" si="7"/>
        <v>55.519480519480524</v>
      </c>
      <c r="N8" s="162">
        <f t="shared" si="8"/>
        <v>49.030127940569542</v>
      </c>
      <c r="O8" s="57">
        <f t="shared" si="9"/>
        <v>50.108225108225113</v>
      </c>
      <c r="P8" s="58">
        <f t="shared" si="10"/>
        <v>44.352730774521945</v>
      </c>
      <c r="Q8" t="str">
        <f t="shared" si="0"/>
        <v>Slovenija</v>
      </c>
      <c r="R8" s="142">
        <f t="shared" si="4"/>
        <v>12.315474347063073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9" t="s">
        <v>22</v>
      </c>
      <c r="B9" s="149">
        <v>883</v>
      </c>
      <c r="C9" s="150">
        <v>2386</v>
      </c>
      <c r="D9" s="172">
        <f t="shared" si="1"/>
        <v>12.315474347063073</v>
      </c>
      <c r="E9" s="153">
        <v>88</v>
      </c>
      <c r="F9" s="150">
        <v>508</v>
      </c>
      <c r="G9" s="56">
        <f t="shared" si="2"/>
        <v>6.7959866220735785</v>
      </c>
      <c r="H9" s="149">
        <v>1116</v>
      </c>
      <c r="I9" s="150">
        <v>2696</v>
      </c>
      <c r="J9" s="171">
        <f t="shared" si="3"/>
        <v>10.326336755017619</v>
      </c>
      <c r="K9" s="57">
        <f t="shared" si="5"/>
        <v>1003.4090909090909</v>
      </c>
      <c r="L9" s="58">
        <f t="shared" si="6"/>
        <v>469.6850393700787</v>
      </c>
      <c r="M9" s="59">
        <f t="shared" si="7"/>
        <v>79.121863799283148</v>
      </c>
      <c r="N9" s="162">
        <f t="shared" si="8"/>
        <v>88.501483679525222</v>
      </c>
      <c r="O9" s="57">
        <f t="shared" si="9"/>
        <v>7.8853046594982077</v>
      </c>
      <c r="P9" s="58">
        <f t="shared" si="10"/>
        <v>18.84272997032641</v>
      </c>
      <c r="Q9" t="str">
        <f t="shared" si="0"/>
        <v>BiH</v>
      </c>
      <c r="R9" s="142">
        <f t="shared" si="4"/>
        <v>12.16578920202333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9" t="s">
        <v>109</v>
      </c>
      <c r="B10" s="149">
        <v>125</v>
      </c>
      <c r="C10" s="150">
        <v>2357</v>
      </c>
      <c r="D10" s="172">
        <f t="shared" si="1"/>
        <v>12.16578920202333</v>
      </c>
      <c r="E10" s="153">
        <v>92</v>
      </c>
      <c r="F10" s="150">
        <v>2617</v>
      </c>
      <c r="G10" s="56">
        <f t="shared" si="2"/>
        <v>35.010033444816052</v>
      </c>
      <c r="H10" s="149">
        <v>211</v>
      </c>
      <c r="I10" s="150">
        <v>2504</v>
      </c>
      <c r="J10" s="171">
        <f t="shared" si="3"/>
        <v>9.5909299831469284</v>
      </c>
      <c r="K10" s="57">
        <f t="shared" si="5"/>
        <v>135.86956521739131</v>
      </c>
      <c r="L10" s="58">
        <f t="shared" si="6"/>
        <v>90.064959877722586</v>
      </c>
      <c r="M10" s="59">
        <f t="shared" si="7"/>
        <v>59.241706161137444</v>
      </c>
      <c r="N10" s="162">
        <f t="shared" si="8"/>
        <v>94.129392971246006</v>
      </c>
      <c r="O10" s="57">
        <f t="shared" si="9"/>
        <v>43.601895734597157</v>
      </c>
      <c r="P10" s="58">
        <f t="shared" si="10"/>
        <v>104.51277955271566</v>
      </c>
      <c r="Q10" t="str">
        <f t="shared" si="0"/>
        <v>Mađarska</v>
      </c>
      <c r="R10" s="142">
        <f t="shared" si="4"/>
        <v>2.3330236399298028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30" t="s">
        <v>46</v>
      </c>
      <c r="B11" s="157">
        <v>143</v>
      </c>
      <c r="C11" s="158">
        <v>452</v>
      </c>
      <c r="D11" s="173">
        <f t="shared" si="1"/>
        <v>2.3330236399298028</v>
      </c>
      <c r="E11" s="159">
        <v>7</v>
      </c>
      <c r="F11" s="158">
        <v>20</v>
      </c>
      <c r="G11" s="160">
        <f t="shared" si="2"/>
        <v>0.26755852842809363</v>
      </c>
      <c r="H11" s="157">
        <v>264</v>
      </c>
      <c r="I11" s="151">
        <v>679</v>
      </c>
      <c r="J11" s="201">
        <f t="shared" si="3"/>
        <v>2.6007354067718707</v>
      </c>
      <c r="K11" s="132">
        <f t="shared" si="5"/>
        <v>2042.8571428571427</v>
      </c>
      <c r="L11" s="133">
        <f t="shared" si="6"/>
        <v>2260</v>
      </c>
      <c r="M11" s="134">
        <f t="shared" si="7"/>
        <v>54.166666666666664</v>
      </c>
      <c r="N11" s="163">
        <f t="shared" si="8"/>
        <v>66.568483063328415</v>
      </c>
      <c r="O11" s="132">
        <f t="shared" si="9"/>
        <v>2.6515151515151514</v>
      </c>
      <c r="P11" s="133">
        <f t="shared" si="10"/>
        <v>2.9455081001472752</v>
      </c>
      <c r="Q11" t="str">
        <f t="shared" si="0"/>
        <v>Italija</v>
      </c>
      <c r="R11" s="142">
        <f t="shared" si="4"/>
        <v>2.3020542995767523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30" t="s">
        <v>42</v>
      </c>
      <c r="B12" s="157">
        <v>169</v>
      </c>
      <c r="C12" s="158">
        <v>446</v>
      </c>
      <c r="D12" s="173">
        <f t="shared" si="1"/>
        <v>2.3020542995767523</v>
      </c>
      <c r="E12" s="159">
        <v>5</v>
      </c>
      <c r="F12" s="158">
        <v>15</v>
      </c>
      <c r="G12" s="160">
        <f t="shared" si="2"/>
        <v>0.20066889632107021</v>
      </c>
      <c r="H12" s="157">
        <v>350</v>
      </c>
      <c r="I12" s="151">
        <v>844</v>
      </c>
      <c r="J12" s="201">
        <f t="shared" si="3"/>
        <v>3.2327256013482457</v>
      </c>
      <c r="K12" s="132">
        <f t="shared" si="5"/>
        <v>3379.9999999999995</v>
      </c>
      <c r="L12" s="133">
        <f t="shared" si="6"/>
        <v>2973.3333333333335</v>
      </c>
      <c r="M12" s="134">
        <f t="shared" si="7"/>
        <v>48.285714285714285</v>
      </c>
      <c r="N12" s="163">
        <f t="shared" si="8"/>
        <v>52.843601895734594</v>
      </c>
      <c r="O12" s="132">
        <f t="shared" si="9"/>
        <v>1.4285714285714286</v>
      </c>
      <c r="P12" s="133">
        <f t="shared" si="10"/>
        <v>1.7772511848341233</v>
      </c>
      <c r="Q12" t="str">
        <f t="shared" si="0"/>
        <v>Ukrajina</v>
      </c>
      <c r="R12" s="142">
        <f t="shared" si="4"/>
        <v>1.9665531124187057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30" t="s">
        <v>92</v>
      </c>
      <c r="B13" s="157">
        <v>36</v>
      </c>
      <c r="C13" s="158">
        <v>381</v>
      </c>
      <c r="D13" s="173">
        <f t="shared" si="1"/>
        <v>1.9665531124187057</v>
      </c>
      <c r="E13" s="159">
        <v>3</v>
      </c>
      <c r="F13" s="158">
        <v>14</v>
      </c>
      <c r="G13" s="160">
        <f t="shared" si="2"/>
        <v>0.18729096989966557</v>
      </c>
      <c r="H13" s="157">
        <v>38</v>
      </c>
      <c r="I13" s="151">
        <v>150</v>
      </c>
      <c r="J13" s="201">
        <f t="shared" si="3"/>
        <v>0.57453654052397729</v>
      </c>
      <c r="K13" s="132">
        <f t="shared" si="5"/>
        <v>1200</v>
      </c>
      <c r="L13" s="133">
        <f t="shared" si="6"/>
        <v>2721.4285714285716</v>
      </c>
      <c r="M13" s="134">
        <f t="shared" si="7"/>
        <v>94.73684210526315</v>
      </c>
      <c r="N13" s="163">
        <f t="shared" si="8"/>
        <v>254</v>
      </c>
      <c r="O13" s="132">
        <f t="shared" si="9"/>
        <v>7.8947368421052628</v>
      </c>
      <c r="P13" s="133">
        <f t="shared" si="10"/>
        <v>9.3333333333333339</v>
      </c>
      <c r="Q13" t="str">
        <f t="shared" si="0"/>
        <v>Belgija</v>
      </c>
      <c r="R13" s="142">
        <f t="shared" si="4"/>
        <v>1.7136368328687934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30" t="s">
        <v>31</v>
      </c>
      <c r="B14" s="157">
        <v>54</v>
      </c>
      <c r="C14" s="158">
        <v>332</v>
      </c>
      <c r="D14" s="173">
        <f>IF($C$83&lt;&gt;0,C14/$C$83*100,0)</f>
        <v>1.7136368328687934</v>
      </c>
      <c r="E14" s="159">
        <v>0</v>
      </c>
      <c r="F14" s="158">
        <v>0</v>
      </c>
      <c r="G14" s="160">
        <f t="shared" si="2"/>
        <v>0</v>
      </c>
      <c r="H14" s="157">
        <v>15</v>
      </c>
      <c r="I14" s="151">
        <v>28</v>
      </c>
      <c r="J14" s="201">
        <f t="shared" si="3"/>
        <v>0.1072468208978091</v>
      </c>
      <c r="K14" s="132" t="str">
        <f t="shared" si="5"/>
        <v xml:space="preserve"> </v>
      </c>
      <c r="L14" s="133" t="str">
        <f t="shared" si="6"/>
        <v xml:space="preserve"> </v>
      </c>
      <c r="M14" s="134">
        <f t="shared" si="7"/>
        <v>360</v>
      </c>
      <c r="N14" s="163">
        <f t="shared" si="8"/>
        <v>1185.7142857142858</v>
      </c>
      <c r="O14" s="132" t="str">
        <f t="shared" si="9"/>
        <v xml:space="preserve"> </v>
      </c>
      <c r="P14" s="133" t="str">
        <f t="shared" si="10"/>
        <v xml:space="preserve"> </v>
      </c>
      <c r="Q14" t="str">
        <f t="shared" si="0"/>
        <v>Slovačka</v>
      </c>
      <c r="R14" s="142">
        <f t="shared" si="4"/>
        <v>1.3987818726127799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30" t="s">
        <v>53</v>
      </c>
      <c r="B15" s="157">
        <v>72</v>
      </c>
      <c r="C15" s="158">
        <v>271</v>
      </c>
      <c r="D15" s="173">
        <f t="shared" si="1"/>
        <v>1.3987818726127799</v>
      </c>
      <c r="E15" s="159">
        <v>5</v>
      </c>
      <c r="F15" s="158">
        <v>27</v>
      </c>
      <c r="G15" s="160">
        <f t="shared" si="2"/>
        <v>0.3612040133779264</v>
      </c>
      <c r="H15" s="157">
        <v>90</v>
      </c>
      <c r="I15" s="151">
        <v>334</v>
      </c>
      <c r="J15" s="201">
        <f t="shared" si="3"/>
        <v>1.2793013635667227</v>
      </c>
      <c r="K15" s="132">
        <f t="shared" si="5"/>
        <v>1440</v>
      </c>
      <c r="L15" s="133">
        <f t="shared" si="6"/>
        <v>1003.7037037037036</v>
      </c>
      <c r="M15" s="134">
        <f t="shared" si="7"/>
        <v>80</v>
      </c>
      <c r="N15" s="163">
        <f t="shared" si="8"/>
        <v>81.137724550898199</v>
      </c>
      <c r="O15" s="132">
        <f t="shared" si="9"/>
        <v>5.5555555555555554</v>
      </c>
      <c r="P15" s="133">
        <f t="shared" si="10"/>
        <v>8.0838323353293404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54</v>
      </c>
      <c r="B16" s="110">
        <v>49</v>
      </c>
      <c r="C16" s="11">
        <v>212</v>
      </c>
      <c r="D16" s="174">
        <f t="shared" si="1"/>
        <v>1.0942500258077836</v>
      </c>
      <c r="E16" s="112">
        <v>3</v>
      </c>
      <c r="F16" s="11">
        <v>25</v>
      </c>
      <c r="G16" s="131">
        <f t="shared" si="2"/>
        <v>0.33444816053511706</v>
      </c>
      <c r="H16" s="110">
        <v>64</v>
      </c>
      <c r="I16" s="11">
        <v>287</v>
      </c>
      <c r="J16" s="202">
        <f t="shared" si="3"/>
        <v>1.0992799142025433</v>
      </c>
      <c r="K16" s="135">
        <f>IF(OR(B19&lt;&gt;0)*(E16&lt;&gt;0),B19/E16*100," ")</f>
        <v>1700</v>
      </c>
      <c r="L16" s="136">
        <f>IF(OR(C19&lt;&gt;0)*(F16&lt;&gt;0),C19/F16*100," ")</f>
        <v>628</v>
      </c>
      <c r="M16" s="137">
        <f>IF(OR(B19&lt;&gt;0)*(H16&lt;&gt;0),B19/H16*100," ")</f>
        <v>79.6875</v>
      </c>
      <c r="N16" s="164">
        <f>IF(OR(C19&lt;&gt;0)*(I16&lt;&gt;0),C19/I16*100," ")</f>
        <v>54.703832752613238</v>
      </c>
      <c r="O16" s="135">
        <f t="shared" si="9"/>
        <v>4.6875</v>
      </c>
      <c r="P16" s="136">
        <f t="shared" si="10"/>
        <v>8.7108013937282234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28</v>
      </c>
      <c r="B17" s="110">
        <v>68</v>
      </c>
      <c r="C17" s="11">
        <v>192</v>
      </c>
      <c r="D17" s="174">
        <f t="shared" si="1"/>
        <v>0.99101889129761533</v>
      </c>
      <c r="E17" s="112">
        <v>7</v>
      </c>
      <c r="F17" s="11">
        <v>13</v>
      </c>
      <c r="G17" s="131">
        <f t="shared" si="2"/>
        <v>0.17391304347826086</v>
      </c>
      <c r="H17" s="110">
        <v>83</v>
      </c>
      <c r="I17" s="11">
        <v>231</v>
      </c>
      <c r="J17" s="202">
        <f t="shared" si="3"/>
        <v>0.88478627240692509</v>
      </c>
      <c r="K17" s="135">
        <f>IF(OR(B22&lt;&gt;0)*(E17&lt;&gt;0),B22/E17*100," ")</f>
        <v>185.71428571428572</v>
      </c>
      <c r="L17" s="136">
        <f>IF(OR(C22&lt;&gt;0)*(F17&lt;&gt;0),C22/F17*100," ")</f>
        <v>384.61538461538464</v>
      </c>
      <c r="M17" s="137">
        <f>IF(OR(B22&lt;&gt;0)*(H17&lt;&gt;0),B22/H17*100," ")</f>
        <v>15.66265060240964</v>
      </c>
      <c r="N17" s="164">
        <f>IF(OR(C22&lt;&gt;0)*(I17&lt;&gt;0),C22/I17*100," ")</f>
        <v>21.645021645021643</v>
      </c>
      <c r="O17" s="135">
        <f t="shared" si="9"/>
        <v>8.4337349397590362</v>
      </c>
      <c r="P17" s="136">
        <f t="shared" si="10"/>
        <v>5.6277056277056277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21</v>
      </c>
      <c r="B18" s="110">
        <v>58</v>
      </c>
      <c r="C18" s="11">
        <v>186</v>
      </c>
      <c r="D18" s="174">
        <f t="shared" si="1"/>
        <v>0.9600495509445649</v>
      </c>
      <c r="E18" s="112">
        <v>9</v>
      </c>
      <c r="F18" s="11">
        <v>91</v>
      </c>
      <c r="G18" s="131">
        <f t="shared" si="2"/>
        <v>1.2173913043478262</v>
      </c>
      <c r="H18" s="110">
        <v>97</v>
      </c>
      <c r="I18" s="11">
        <v>241</v>
      </c>
      <c r="J18" s="202">
        <f t="shared" si="3"/>
        <v>0.92308870844185698</v>
      </c>
      <c r="K18" s="135">
        <f>IF(OR(B20&lt;&gt;0)*(E18&lt;&gt;0),B20/E18*100," ")</f>
        <v>55.555555555555557</v>
      </c>
      <c r="L18" s="136">
        <f>IF(OR(C20&lt;&gt;0)*(F18&lt;&gt;0),C20/F18*100," ")</f>
        <v>112.08791208791209</v>
      </c>
      <c r="M18" s="137">
        <f>IF(OR(B20&lt;&gt;0)*(H18&lt;&gt;0),B20/H18*100," ")</f>
        <v>5.1546391752577314</v>
      </c>
      <c r="N18" s="164">
        <f>IF(OR(C20&lt;&gt;0)*(I18&lt;&gt;0),C20/I18*100," ")</f>
        <v>42.323651452282157</v>
      </c>
      <c r="O18" s="135">
        <f t="shared" si="9"/>
        <v>9.2783505154639183</v>
      </c>
      <c r="P18" s="136">
        <f t="shared" si="10"/>
        <v>37.759336099585063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36</v>
      </c>
      <c r="B19" s="190">
        <v>51</v>
      </c>
      <c r="C19" s="152">
        <v>157</v>
      </c>
      <c r="D19" s="174">
        <f t="shared" si="1"/>
        <v>0.81036440590482095</v>
      </c>
      <c r="E19" s="112">
        <v>4</v>
      </c>
      <c r="F19" s="11">
        <v>16</v>
      </c>
      <c r="G19" s="131">
        <f t="shared" si="2"/>
        <v>0.21404682274247491</v>
      </c>
      <c r="H19" s="110">
        <v>23</v>
      </c>
      <c r="I19" s="11">
        <v>61</v>
      </c>
      <c r="J19" s="202">
        <f t="shared" si="3"/>
        <v>0.23364485981308408</v>
      </c>
      <c r="K19" s="135">
        <f t="shared" ref="K19:L22" si="11">IF(OR(B19&lt;&gt;0)*(E19&lt;&gt;0),B19/E19*100," ")</f>
        <v>1275</v>
      </c>
      <c r="L19" s="136">
        <f t="shared" si="11"/>
        <v>981.25</v>
      </c>
      <c r="M19" s="137">
        <f t="shared" ref="M19:N25" si="12">IF(OR(B23&lt;&gt;0)*(H19&lt;&gt;0),B23/H19*100," ")</f>
        <v>43.478260869565219</v>
      </c>
      <c r="N19" s="164">
        <f t="shared" si="12"/>
        <v>78.688524590163937</v>
      </c>
      <c r="O19" s="135">
        <f t="shared" si="9"/>
        <v>17.391304347826086</v>
      </c>
      <c r="P19" s="136">
        <f t="shared" si="10"/>
        <v>26.229508196721312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47</v>
      </c>
      <c r="B20" s="190">
        <v>5</v>
      </c>
      <c r="C20" s="152">
        <v>102</v>
      </c>
      <c r="D20" s="174">
        <f t="shared" si="1"/>
        <v>0.52647878600185816</v>
      </c>
      <c r="E20" s="112">
        <v>0</v>
      </c>
      <c r="F20" s="11">
        <v>0</v>
      </c>
      <c r="G20" s="131">
        <f t="shared" si="2"/>
        <v>0</v>
      </c>
      <c r="H20" s="110">
        <v>7</v>
      </c>
      <c r="I20" s="11">
        <v>34</v>
      </c>
      <c r="J20" s="202">
        <f t="shared" si="3"/>
        <v>0.1302282825187682</v>
      </c>
      <c r="K20" s="135" t="str">
        <f t="shared" si="11"/>
        <v xml:space="preserve"> </v>
      </c>
      <c r="L20" s="136" t="str">
        <f t="shared" si="11"/>
        <v xml:space="preserve"> </v>
      </c>
      <c r="M20" s="137">
        <f t="shared" si="12"/>
        <v>357.14285714285717</v>
      </c>
      <c r="N20" s="164">
        <f t="shared" si="12"/>
        <v>123.52941176470588</v>
      </c>
      <c r="O20" s="135" t="str">
        <f t="shared" si="9"/>
        <v xml:space="preserve"> </v>
      </c>
      <c r="P20" s="136" t="str">
        <f t="shared" si="10"/>
        <v xml:space="preserve"> 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25</v>
      </c>
      <c r="B21" s="110">
        <v>15</v>
      </c>
      <c r="C21" s="11">
        <v>76</v>
      </c>
      <c r="D21" s="174">
        <f t="shared" si="1"/>
        <v>0.39227831113863942</v>
      </c>
      <c r="E21" s="112">
        <v>0</v>
      </c>
      <c r="F21" s="11">
        <v>8</v>
      </c>
      <c r="G21" s="131">
        <f t="shared" si="2"/>
        <v>0.10702341137123746</v>
      </c>
      <c r="H21" s="110">
        <v>3</v>
      </c>
      <c r="I21" s="11">
        <v>6</v>
      </c>
      <c r="J21" s="202">
        <f t="shared" si="3"/>
        <v>2.2981461620959091E-2</v>
      </c>
      <c r="K21" s="135" t="str">
        <f t="shared" si="11"/>
        <v xml:space="preserve"> </v>
      </c>
      <c r="L21" s="136">
        <f t="shared" si="11"/>
        <v>950</v>
      </c>
      <c r="M21" s="137">
        <f t="shared" si="12"/>
        <v>433.33333333333331</v>
      </c>
      <c r="N21" s="164">
        <f t="shared" si="12"/>
        <v>683.33333333333326</v>
      </c>
      <c r="O21" s="135" t="str">
        <f t="shared" si="9"/>
        <v xml:space="preserve"> </v>
      </c>
      <c r="P21" s="136">
        <f t="shared" si="10"/>
        <v>133.33333333333331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52</v>
      </c>
      <c r="B22" s="190">
        <v>13</v>
      </c>
      <c r="C22" s="152">
        <v>50</v>
      </c>
      <c r="D22" s="174">
        <f t="shared" si="1"/>
        <v>0.25807783627542064</v>
      </c>
      <c r="E22" s="112">
        <v>1</v>
      </c>
      <c r="F22" s="11">
        <v>2</v>
      </c>
      <c r="G22" s="131">
        <f t="shared" si="2"/>
        <v>2.6755852842809364E-2</v>
      </c>
      <c r="H22" s="110">
        <v>18</v>
      </c>
      <c r="I22" s="11">
        <v>29</v>
      </c>
      <c r="J22" s="202">
        <f t="shared" si="3"/>
        <v>0.11107706450130229</v>
      </c>
      <c r="K22" s="135">
        <f t="shared" si="11"/>
        <v>1300</v>
      </c>
      <c r="L22" s="232">
        <f t="shared" si="11"/>
        <v>2500</v>
      </c>
      <c r="M22" s="137">
        <f t="shared" si="12"/>
        <v>50</v>
      </c>
      <c r="N22" s="164">
        <f t="shared" si="12"/>
        <v>137.93103448275863</v>
      </c>
      <c r="O22" s="135">
        <f t="shared" si="9"/>
        <v>5.5555555555555554</v>
      </c>
      <c r="P22" s="136">
        <f t="shared" si="10"/>
        <v>6.8965517241379306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103</v>
      </c>
      <c r="B23" s="190">
        <v>10</v>
      </c>
      <c r="C23" s="152">
        <v>48</v>
      </c>
      <c r="D23" s="174">
        <f t="shared" si="1"/>
        <v>0.24775472282440383</v>
      </c>
      <c r="E23" s="112">
        <v>0</v>
      </c>
      <c r="F23" s="11">
        <v>0</v>
      </c>
      <c r="G23" s="131">
        <f t="shared" si="2"/>
        <v>0</v>
      </c>
      <c r="H23" s="110">
        <v>5</v>
      </c>
      <c r="I23" s="11">
        <v>31</v>
      </c>
      <c r="J23" s="202">
        <f t="shared" si="3"/>
        <v>0.11873755170828866</v>
      </c>
      <c r="K23" s="135" t="str">
        <f>IF(OR(B23&lt;&gt;0)*(E23&lt;&gt;0),B23/E23*100," ")</f>
        <v xml:space="preserve"> </v>
      </c>
      <c r="L23" s="136" t="str">
        <f>IF(OR(C27&lt;&gt;0)*(F23&lt;&gt;0),C27/F23*100," ")</f>
        <v xml:space="preserve"> </v>
      </c>
      <c r="M23" s="137">
        <f t="shared" si="12"/>
        <v>320</v>
      </c>
      <c r="N23" s="164">
        <f t="shared" si="12"/>
        <v>116.12903225806453</v>
      </c>
      <c r="O23" s="135" t="str">
        <f t="shared" si="9"/>
        <v xml:space="preserve"> </v>
      </c>
      <c r="P23" s="136" t="str">
        <f t="shared" si="10"/>
        <v xml:space="preserve"> 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27</v>
      </c>
      <c r="B24" s="190">
        <v>25</v>
      </c>
      <c r="C24" s="152">
        <v>42</v>
      </c>
      <c r="D24" s="174">
        <f t="shared" si="1"/>
        <v>0.21678538247135334</v>
      </c>
      <c r="E24" s="112">
        <v>1</v>
      </c>
      <c r="F24" s="11">
        <v>2</v>
      </c>
      <c r="G24" s="131">
        <f t="shared" si="2"/>
        <v>2.6755852842809364E-2</v>
      </c>
      <c r="H24" s="110">
        <v>45</v>
      </c>
      <c r="I24" s="11">
        <v>158</v>
      </c>
      <c r="J24" s="202">
        <f t="shared" si="3"/>
        <v>0.60517848935192275</v>
      </c>
      <c r="K24" s="135">
        <f>IF(OR(B28&lt;&gt;0)*(E24&lt;&gt;0),B28/E24*100," ")</f>
        <v>1300</v>
      </c>
      <c r="L24" s="136">
        <f>IF(OR(C28&lt;&gt;0)*(F24&lt;&gt;0),C28/F24*100," ")</f>
        <v>1700</v>
      </c>
      <c r="M24" s="137">
        <f t="shared" si="12"/>
        <v>28.888888888888886</v>
      </c>
      <c r="N24" s="164">
        <f t="shared" si="12"/>
        <v>21.518987341772153</v>
      </c>
      <c r="O24" s="135">
        <f t="shared" si="9"/>
        <v>2.2222222222222223</v>
      </c>
      <c r="P24" s="136">
        <f t="shared" si="10"/>
        <v>1.2658227848101267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51</v>
      </c>
      <c r="B25" s="190">
        <v>13</v>
      </c>
      <c r="C25" s="152">
        <v>41</v>
      </c>
      <c r="D25" s="174">
        <f t="shared" si="1"/>
        <v>0.21162382574584493</v>
      </c>
      <c r="E25" s="112">
        <v>11</v>
      </c>
      <c r="F25" s="11">
        <v>11</v>
      </c>
      <c r="G25" s="131">
        <f t="shared" si="2"/>
        <v>0.14715719063545149</v>
      </c>
      <c r="H25" s="110">
        <v>18</v>
      </c>
      <c r="I25" s="11">
        <v>49</v>
      </c>
      <c r="J25" s="202">
        <f t="shared" si="3"/>
        <v>0.18768193657116594</v>
      </c>
      <c r="K25" s="135">
        <f>IF(OR(B29&lt;&gt;0)*(E25&lt;&gt;0),B29/E25*100," ")</f>
        <v>72.727272727272734</v>
      </c>
      <c r="L25" s="136">
        <f>IF(OR(C29&lt;&gt;0)*(F25&lt;&gt;0),C29/F25*100," ")</f>
        <v>281.81818181818181</v>
      </c>
      <c r="M25" s="137">
        <f t="shared" si="12"/>
        <v>44.444444444444443</v>
      </c>
      <c r="N25" s="164">
        <f t="shared" si="12"/>
        <v>63.265306122448983</v>
      </c>
      <c r="O25" s="135">
        <f t="shared" si="9"/>
        <v>61.111111111111114</v>
      </c>
      <c r="P25" s="136">
        <f t="shared" si="10"/>
        <v>22.448979591836736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49</v>
      </c>
      <c r="B26" s="190">
        <v>9</v>
      </c>
      <c r="C26" s="152">
        <v>40</v>
      </c>
      <c r="D26" s="174">
        <f t="shared" si="1"/>
        <v>0.20646226902033654</v>
      </c>
      <c r="E26" s="112">
        <v>6</v>
      </c>
      <c r="F26" s="11">
        <v>7</v>
      </c>
      <c r="G26" s="131">
        <f t="shared" si="2"/>
        <v>9.3645484949832783E-2</v>
      </c>
      <c r="H26" s="110">
        <v>17</v>
      </c>
      <c r="I26" s="11">
        <v>31</v>
      </c>
      <c r="J26" s="202">
        <f t="shared" si="3"/>
        <v>0.11873755170828866</v>
      </c>
      <c r="K26" s="135">
        <f>IF(OR(B16&lt;&gt;0)*(E26&lt;&gt;0),B16/E26*100," ")</f>
        <v>816.66666666666663</v>
      </c>
      <c r="L26" s="136">
        <f>IF(OR(C16&lt;&gt;0)*(F26&lt;&gt;0),C16/F26*100," ")</f>
        <v>3028.5714285714284</v>
      </c>
      <c r="M26" s="137">
        <f>IF(OR(B16&lt;&gt;0)*(H26&lt;&gt;0),B16/H26*100," ")</f>
        <v>288.23529411764707</v>
      </c>
      <c r="N26" s="164">
        <f>IF(OR(C16&lt;&gt;0)*(I26&lt;&gt;0),C16/I26*100," ")</f>
        <v>683.87096774193549</v>
      </c>
      <c r="O26" s="135">
        <f t="shared" si="9"/>
        <v>35.294117647058826</v>
      </c>
      <c r="P26" s="136">
        <f t="shared" si="10"/>
        <v>22.58064516129032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91</v>
      </c>
      <c r="B27" s="190">
        <v>16</v>
      </c>
      <c r="C27" s="152">
        <v>36</v>
      </c>
      <c r="D27" s="174">
        <f t="shared" si="1"/>
        <v>0.18581604211830288</v>
      </c>
      <c r="E27" s="112">
        <v>0</v>
      </c>
      <c r="F27" s="11">
        <v>6</v>
      </c>
      <c r="G27" s="131">
        <f t="shared" si="2"/>
        <v>8.0267558528428096E-2</v>
      </c>
      <c r="H27" s="110">
        <v>12</v>
      </c>
      <c r="I27" s="11">
        <v>34</v>
      </c>
      <c r="J27" s="202">
        <f t="shared" si="3"/>
        <v>0.1302282825187682</v>
      </c>
      <c r="K27" s="135" t="str">
        <f>IF(OR(B30&lt;&gt;0)*(E27&lt;&gt;0),B30/E27*100," ")</f>
        <v xml:space="preserve"> </v>
      </c>
      <c r="L27" s="136">
        <f>IF(OR(C30&lt;&gt;0)*(F27&lt;&gt;0),C30/F27*100," ")</f>
        <v>333.33333333333337</v>
      </c>
      <c r="M27" s="137">
        <f>IF(OR(B30&lt;&gt;0)*(H27&lt;&gt;0),B30/H27*100," ")</f>
        <v>58.333333333333336</v>
      </c>
      <c r="N27" s="164">
        <f>IF(OR(C30&lt;&gt;0)*(I27&lt;&gt;0),C30/I27*100," ")</f>
        <v>58.82352941176471</v>
      </c>
      <c r="O27" s="135" t="str">
        <f t="shared" si="9"/>
        <v xml:space="preserve"> </v>
      </c>
      <c r="P27" s="136">
        <f t="shared" si="10"/>
        <v>17.647058823529413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26</v>
      </c>
      <c r="B28" s="110">
        <v>13</v>
      </c>
      <c r="C28" s="11">
        <v>34</v>
      </c>
      <c r="D28" s="174">
        <f t="shared" si="1"/>
        <v>0.17549292866728605</v>
      </c>
      <c r="E28" s="112">
        <v>1</v>
      </c>
      <c r="F28" s="11">
        <v>26</v>
      </c>
      <c r="G28" s="131">
        <f t="shared" si="2"/>
        <v>0.34782608695652173</v>
      </c>
      <c r="H28" s="110">
        <v>32</v>
      </c>
      <c r="I28" s="11">
        <v>94</v>
      </c>
      <c r="J28" s="202">
        <f t="shared" si="3"/>
        <v>0.36004289872835915</v>
      </c>
      <c r="K28" s="135">
        <f>IF(OR(B21&lt;&gt;0)*(E28&lt;&gt;0),B21/E28*100," ")</f>
        <v>1500</v>
      </c>
      <c r="L28" s="136">
        <f>IF(OR(C21&lt;&gt;0)*(F28&lt;&gt;0),C21/F28*100," ")</f>
        <v>292.30769230769226</v>
      </c>
      <c r="M28" s="137">
        <f>IF(OR(B21&lt;&gt;0)*(H28&lt;&gt;0),B21/H28*100," ")</f>
        <v>46.875</v>
      </c>
      <c r="N28" s="164">
        <f>IF(OR(C21&lt;&gt;0)*(I28&lt;&gt;0),C21/I28*100," ")</f>
        <v>80.851063829787222</v>
      </c>
      <c r="O28" s="135">
        <f t="shared" si="9"/>
        <v>3.125</v>
      </c>
      <c r="P28" s="136">
        <f t="shared" si="10"/>
        <v>27.659574468085108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60</v>
      </c>
      <c r="B29" s="110">
        <v>8</v>
      </c>
      <c r="C29" s="11">
        <v>31</v>
      </c>
      <c r="D29" s="174">
        <f t="shared" si="1"/>
        <v>0.16000825849076081</v>
      </c>
      <c r="E29" s="112">
        <v>0</v>
      </c>
      <c r="F29" s="11">
        <v>0</v>
      </c>
      <c r="G29" s="131">
        <f t="shared" si="2"/>
        <v>0</v>
      </c>
      <c r="H29" s="110">
        <v>3</v>
      </c>
      <c r="I29" s="11">
        <v>4</v>
      </c>
      <c r="J29" s="202">
        <f t="shared" si="3"/>
        <v>1.5320974413972729E-2</v>
      </c>
      <c r="K29" s="135" t="str">
        <f t="shared" ref="K29:K38" si="13">IF(OR(B31&lt;&gt;0)*(E29&lt;&gt;0),B31/E29*100," ")</f>
        <v xml:space="preserve"> </v>
      </c>
      <c r="L29" s="136" t="str">
        <f t="shared" ref="L29:L38" si="14">IF(OR(C31&lt;&gt;0)*(F29&lt;&gt;0),C31/F29*100," ")</f>
        <v xml:space="preserve"> </v>
      </c>
      <c r="M29" s="137">
        <f>IF(OR(B31&lt;&gt;0)*(H29&lt;&gt;0),B31/H29*100," ")</f>
        <v>100</v>
      </c>
      <c r="N29" s="164">
        <f>IF(OR(C31&lt;&gt;0)*(I29&lt;&gt;0),C31/I29*100," ")</f>
        <v>475</v>
      </c>
      <c r="O29" s="135" t="str">
        <f t="shared" si="9"/>
        <v xml:space="preserve"> </v>
      </c>
      <c r="P29" s="136" t="str">
        <f t="shared" si="10"/>
        <v xml:space="preserve"> 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93</v>
      </c>
      <c r="B30" s="110">
        <v>7</v>
      </c>
      <c r="C30" s="11">
        <v>20</v>
      </c>
      <c r="D30" s="174">
        <f t="shared" si="1"/>
        <v>0.10323113451016827</v>
      </c>
      <c r="E30" s="112">
        <v>0</v>
      </c>
      <c r="F30" s="11">
        <v>0</v>
      </c>
      <c r="G30" s="131">
        <f t="shared" si="2"/>
        <v>0</v>
      </c>
      <c r="H30" s="110">
        <v>13</v>
      </c>
      <c r="I30" s="11">
        <v>47</v>
      </c>
      <c r="J30" s="202">
        <f t="shared" si="3"/>
        <v>0.18002144936417958</v>
      </c>
      <c r="K30" s="135" t="str">
        <f t="shared" si="13"/>
        <v xml:space="preserve"> </v>
      </c>
      <c r="L30" s="136" t="str">
        <f t="shared" si="14"/>
        <v xml:space="preserve"> </v>
      </c>
      <c r="M30" s="137">
        <f>IF(OR(B30&lt;&gt;0)*(H30&lt;&gt;0),B30/H30*100," ")</f>
        <v>53.846153846153847</v>
      </c>
      <c r="N30" s="164">
        <f t="shared" ref="N30:N38" si="15">IF(OR(C32&lt;&gt;0)*(I30&lt;&gt;0),C32/I30*100," ")</f>
        <v>31.914893617021278</v>
      </c>
      <c r="O30" s="135" t="str">
        <f t="shared" si="9"/>
        <v xml:space="preserve"> </v>
      </c>
      <c r="P30" s="136" t="str">
        <f t="shared" si="10"/>
        <v xml:space="preserve"> 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33</v>
      </c>
      <c r="B31" s="110">
        <v>3</v>
      </c>
      <c r="C31" s="11">
        <v>19</v>
      </c>
      <c r="D31" s="174">
        <f t="shared" si="1"/>
        <v>9.8069577784659856E-2</v>
      </c>
      <c r="E31" s="112">
        <v>0</v>
      </c>
      <c r="F31" s="11">
        <v>0</v>
      </c>
      <c r="G31" s="131">
        <f t="shared" si="2"/>
        <v>0</v>
      </c>
      <c r="H31" s="110">
        <v>12</v>
      </c>
      <c r="I31" s="11">
        <v>24</v>
      </c>
      <c r="J31" s="202">
        <f t="shared" si="3"/>
        <v>9.1925846483836365E-2</v>
      </c>
      <c r="K31" s="135" t="str">
        <f t="shared" si="13"/>
        <v xml:space="preserve"> </v>
      </c>
      <c r="L31" s="136" t="str">
        <f t="shared" si="14"/>
        <v xml:space="preserve"> </v>
      </c>
      <c r="M31" s="137">
        <f t="shared" ref="M31:M38" si="16">IF(OR(B33&lt;&gt;0)*(H31&lt;&gt;0),B33/H31*100," ")</f>
        <v>25</v>
      </c>
      <c r="N31" s="164">
        <f t="shared" si="15"/>
        <v>50</v>
      </c>
      <c r="O31" s="135" t="str">
        <f t="shared" si="9"/>
        <v xml:space="preserve"> </v>
      </c>
      <c r="P31" s="136" t="str">
        <f t="shared" si="10"/>
        <v xml:space="preserve"> 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65</v>
      </c>
      <c r="B32" s="110">
        <v>3</v>
      </c>
      <c r="C32" s="11">
        <v>15</v>
      </c>
      <c r="D32" s="174">
        <f t="shared" si="1"/>
        <v>7.7423350882626196E-2</v>
      </c>
      <c r="E32" s="112">
        <v>0</v>
      </c>
      <c r="F32" s="11">
        <v>0</v>
      </c>
      <c r="G32" s="131">
        <f t="shared" si="2"/>
        <v>0</v>
      </c>
      <c r="H32" s="110">
        <v>1</v>
      </c>
      <c r="I32" s="11">
        <v>2</v>
      </c>
      <c r="J32" s="202">
        <f t="shared" si="3"/>
        <v>7.6604872069863644E-3</v>
      </c>
      <c r="K32" s="135" t="str">
        <f t="shared" si="13"/>
        <v xml:space="preserve"> </v>
      </c>
      <c r="L32" s="136" t="str">
        <f t="shared" si="14"/>
        <v xml:space="preserve"> </v>
      </c>
      <c r="M32" s="137">
        <f t="shared" si="16"/>
        <v>600</v>
      </c>
      <c r="N32" s="164">
        <f t="shared" si="15"/>
        <v>600</v>
      </c>
      <c r="O32" s="135" t="str">
        <f t="shared" si="9"/>
        <v xml:space="preserve"> </v>
      </c>
      <c r="P32" s="136" t="str">
        <f t="shared" si="10"/>
        <v xml:space="preserve"> 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76</v>
      </c>
      <c r="B33" s="110">
        <v>3</v>
      </c>
      <c r="C33" s="11">
        <v>12</v>
      </c>
      <c r="D33" s="174">
        <f t="shared" si="1"/>
        <v>6.1938680706100958E-2</v>
      </c>
      <c r="E33" s="112">
        <v>0</v>
      </c>
      <c r="F33" s="11">
        <v>0</v>
      </c>
      <c r="G33" s="131">
        <f t="shared" si="2"/>
        <v>0</v>
      </c>
      <c r="H33" s="110">
        <v>1</v>
      </c>
      <c r="I33" s="11">
        <v>2</v>
      </c>
      <c r="J33" s="202">
        <f t="shared" si="3"/>
        <v>7.6604872069863644E-3</v>
      </c>
      <c r="K33" s="135" t="str">
        <f t="shared" si="13"/>
        <v xml:space="preserve"> </v>
      </c>
      <c r="L33" s="136" t="str">
        <f t="shared" si="14"/>
        <v xml:space="preserve"> </v>
      </c>
      <c r="M33" s="137">
        <f t="shared" si="16"/>
        <v>700</v>
      </c>
      <c r="N33" s="164">
        <f t="shared" si="15"/>
        <v>600</v>
      </c>
      <c r="O33" s="135" t="str">
        <f t="shared" si="9"/>
        <v xml:space="preserve"> </v>
      </c>
      <c r="P33" s="136" t="str">
        <f t="shared" si="10"/>
        <v xml:space="preserve"> 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72</v>
      </c>
      <c r="B34" s="110">
        <v>6</v>
      </c>
      <c r="C34" s="11">
        <v>12</v>
      </c>
      <c r="D34" s="174">
        <f t="shared" si="1"/>
        <v>6.1938680706100958E-2</v>
      </c>
      <c r="E34" s="112">
        <v>0</v>
      </c>
      <c r="F34" s="11">
        <v>0</v>
      </c>
      <c r="G34" s="131">
        <f t="shared" si="2"/>
        <v>0</v>
      </c>
      <c r="H34" s="110">
        <v>1</v>
      </c>
      <c r="I34" s="11">
        <v>7</v>
      </c>
      <c r="J34" s="202">
        <f t="shared" si="3"/>
        <v>2.6811705224452274E-2</v>
      </c>
      <c r="K34" s="135" t="str">
        <f t="shared" si="13"/>
        <v xml:space="preserve"> </v>
      </c>
      <c r="L34" s="136" t="str">
        <f t="shared" si="14"/>
        <v xml:space="preserve"> </v>
      </c>
      <c r="M34" s="137">
        <f t="shared" si="16"/>
        <v>200</v>
      </c>
      <c r="N34" s="164">
        <f t="shared" si="15"/>
        <v>157.14285714285714</v>
      </c>
      <c r="O34" s="135" t="str">
        <f t="shared" si="9"/>
        <v xml:space="preserve"> </v>
      </c>
      <c r="P34" s="136" t="str">
        <f t="shared" si="10"/>
        <v xml:space="preserve"> 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56</v>
      </c>
      <c r="B35" s="110">
        <v>7</v>
      </c>
      <c r="C35" s="11">
        <v>12</v>
      </c>
      <c r="D35" s="174">
        <f t="shared" si="1"/>
        <v>6.1938680706100958E-2</v>
      </c>
      <c r="E35" s="112">
        <v>0</v>
      </c>
      <c r="F35" s="11">
        <v>0</v>
      </c>
      <c r="G35" s="131">
        <f t="shared" si="2"/>
        <v>0</v>
      </c>
      <c r="H35" s="110">
        <v>22</v>
      </c>
      <c r="I35" s="11">
        <v>67</v>
      </c>
      <c r="J35" s="202">
        <f t="shared" si="3"/>
        <v>0.25662632143404324</v>
      </c>
      <c r="K35" s="135" t="str">
        <f t="shared" si="13"/>
        <v xml:space="preserve"> </v>
      </c>
      <c r="L35" s="136" t="str">
        <f t="shared" si="14"/>
        <v xml:space="preserve"> </v>
      </c>
      <c r="M35" s="137">
        <f t="shared" si="16"/>
        <v>22.727272727272727</v>
      </c>
      <c r="N35" s="164">
        <f t="shared" si="15"/>
        <v>16.417910447761194</v>
      </c>
      <c r="O35" s="135" t="str">
        <f t="shared" si="9"/>
        <v xml:space="preserve"> </v>
      </c>
      <c r="P35" s="136" t="str">
        <f t="shared" si="10"/>
        <v xml:space="preserve"> 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89</v>
      </c>
      <c r="B36" s="110">
        <v>2</v>
      </c>
      <c r="C36" s="11">
        <v>11</v>
      </c>
      <c r="D36" s="174">
        <f t="shared" si="1"/>
        <v>5.6777123980592543E-2</v>
      </c>
      <c r="E36" s="112">
        <v>0</v>
      </c>
      <c r="F36" s="11">
        <v>0</v>
      </c>
      <c r="G36" s="131">
        <f t="shared" si="2"/>
        <v>0</v>
      </c>
      <c r="H36" s="110">
        <v>0</v>
      </c>
      <c r="I36" s="11">
        <v>0</v>
      </c>
      <c r="J36" s="202">
        <f t="shared" si="3"/>
        <v>0</v>
      </c>
      <c r="K36" s="135" t="str">
        <f t="shared" si="13"/>
        <v xml:space="preserve"> </v>
      </c>
      <c r="L36" s="136" t="str">
        <f t="shared" si="14"/>
        <v xml:space="preserve"> </v>
      </c>
      <c r="M36" s="137" t="str">
        <f t="shared" si="16"/>
        <v xml:space="preserve"> </v>
      </c>
      <c r="N36" s="164" t="str">
        <f t="shared" si="15"/>
        <v xml:space="preserve"> </v>
      </c>
      <c r="O36" s="135" t="str">
        <f t="shared" si="9"/>
        <v xml:space="preserve"> </v>
      </c>
      <c r="P36" s="136" t="str">
        <f t="shared" si="10"/>
        <v xml:space="preserve"> 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55</v>
      </c>
      <c r="B37" s="110">
        <v>5</v>
      </c>
      <c r="C37" s="11">
        <v>11</v>
      </c>
      <c r="D37" s="174">
        <f t="shared" si="1"/>
        <v>5.6777123980592543E-2</v>
      </c>
      <c r="E37" s="112">
        <v>0</v>
      </c>
      <c r="F37" s="11">
        <v>0</v>
      </c>
      <c r="G37" s="131">
        <f t="shared" si="2"/>
        <v>0</v>
      </c>
      <c r="H37" s="110">
        <v>7</v>
      </c>
      <c r="I37" s="11">
        <v>13</v>
      </c>
      <c r="J37" s="202">
        <f t="shared" si="3"/>
        <v>4.9793166845411366E-2</v>
      </c>
      <c r="K37" s="135" t="str">
        <f t="shared" si="13"/>
        <v xml:space="preserve"> </v>
      </c>
      <c r="L37" s="136" t="str">
        <f t="shared" si="14"/>
        <v xml:space="preserve"> </v>
      </c>
      <c r="M37" s="137">
        <f t="shared" si="16"/>
        <v>100</v>
      </c>
      <c r="N37" s="164">
        <f t="shared" si="15"/>
        <v>69.230769230769226</v>
      </c>
      <c r="O37" s="135" t="str">
        <f t="shared" si="9"/>
        <v xml:space="preserve"> </v>
      </c>
      <c r="P37" s="136" t="str">
        <f t="shared" si="10"/>
        <v xml:space="preserve"> 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40</v>
      </c>
      <c r="B38" s="110">
        <v>3</v>
      </c>
      <c r="C38" s="11">
        <v>10</v>
      </c>
      <c r="D38" s="174">
        <f t="shared" ref="D38:D69" si="17">IF($C$83&lt;&gt;0,C38/$C$83*100,0)</f>
        <v>5.1615567255084135E-2</v>
      </c>
      <c r="E38" s="112">
        <v>0</v>
      </c>
      <c r="F38" s="11">
        <v>0</v>
      </c>
      <c r="G38" s="131">
        <f t="shared" ref="G38:G69" si="18">IF($F$83&lt;&gt;0,F38/$F$83*100,0)</f>
        <v>0</v>
      </c>
      <c r="H38" s="110">
        <v>0</v>
      </c>
      <c r="I38" s="11">
        <v>0</v>
      </c>
      <c r="J38" s="202">
        <f t="shared" ref="J38:J69" si="19">IF($I$83&lt;&gt;0,I38/$I$83*100,0)</f>
        <v>0</v>
      </c>
      <c r="K38" s="135" t="str">
        <f t="shared" si="13"/>
        <v xml:space="preserve"> </v>
      </c>
      <c r="L38" s="136" t="str">
        <f t="shared" si="14"/>
        <v xml:space="preserve"> </v>
      </c>
      <c r="M38" s="137" t="str">
        <f t="shared" si="16"/>
        <v xml:space="preserve"> </v>
      </c>
      <c r="N38" s="164" t="str">
        <f t="shared" si="15"/>
        <v xml:space="preserve"> </v>
      </c>
      <c r="O38" s="208" t="str">
        <f t="shared" si="9"/>
        <v xml:space="preserve"> </v>
      </c>
      <c r="P38" s="136" t="str">
        <f t="shared" si="10"/>
        <v xml:space="preserve"> 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38</v>
      </c>
      <c r="B39" s="110">
        <v>7</v>
      </c>
      <c r="C39" s="11">
        <v>9</v>
      </c>
      <c r="D39" s="174">
        <f t="shared" si="17"/>
        <v>4.6454010529575721E-2</v>
      </c>
      <c r="E39" s="112">
        <v>0</v>
      </c>
      <c r="F39" s="11">
        <v>0</v>
      </c>
      <c r="G39" s="131">
        <f t="shared" si="18"/>
        <v>0</v>
      </c>
      <c r="H39" s="110">
        <v>6</v>
      </c>
      <c r="I39" s="11">
        <v>30</v>
      </c>
      <c r="J39" s="202">
        <f t="shared" si="19"/>
        <v>0.11490730810479546</v>
      </c>
      <c r="K39" s="135" t="str">
        <f>IF(OR(B17&lt;&gt;0)*(E39&lt;&gt;0),B17/E39*100," ")</f>
        <v xml:space="preserve"> </v>
      </c>
      <c r="L39" s="136" t="str">
        <f>IF(OR(C17&lt;&gt;0)*(F39&lt;&gt;0),C17/F39*100," ")</f>
        <v xml:space="preserve"> </v>
      </c>
      <c r="M39" s="137">
        <f>IF(OR(B17&lt;&gt;0)*(H39&lt;&gt;0),B17/H39*100," ")</f>
        <v>1133.3333333333335</v>
      </c>
      <c r="N39" s="164">
        <f>IF(OR(C17&lt;&gt;0)*(I39&lt;&gt;0),C17/I39*100," ")</f>
        <v>640</v>
      </c>
      <c r="O39" s="135" t="str">
        <f t="shared" si="9"/>
        <v xml:space="preserve"> </v>
      </c>
      <c r="P39" s="136" t="str">
        <f t="shared" si="10"/>
        <v xml:space="preserve"> 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20</v>
      </c>
      <c r="B40" s="110">
        <v>3</v>
      </c>
      <c r="C40" s="11">
        <v>9</v>
      </c>
      <c r="D40" s="174">
        <f t="shared" si="17"/>
        <v>4.6454010529575721E-2</v>
      </c>
      <c r="E40" s="112">
        <v>15</v>
      </c>
      <c r="F40" s="11">
        <v>474</v>
      </c>
      <c r="G40" s="131">
        <f t="shared" si="18"/>
        <v>6.3411371237458196</v>
      </c>
      <c r="H40" s="110">
        <v>13</v>
      </c>
      <c r="I40" s="11">
        <v>167</v>
      </c>
      <c r="J40" s="202">
        <f t="shared" si="19"/>
        <v>0.63965068178336137</v>
      </c>
      <c r="K40" s="135">
        <f t="shared" ref="K40:L45" si="20">IF(OR(B41&lt;&gt;0)*(E40&lt;&gt;0),B41/E40*100," ")</f>
        <v>26.666666666666668</v>
      </c>
      <c r="L40" s="136">
        <f t="shared" si="20"/>
        <v>1.4767932489451476</v>
      </c>
      <c r="M40" s="137">
        <f t="shared" ref="M40:N45" si="21">IF(OR(B41&lt;&gt;0)*(H40&lt;&gt;0),B41/H40*100," ")</f>
        <v>30.76923076923077</v>
      </c>
      <c r="N40" s="164">
        <f t="shared" si="21"/>
        <v>4.1916167664670656</v>
      </c>
      <c r="O40" s="135">
        <f t="shared" si="9"/>
        <v>115.38461538461537</v>
      </c>
      <c r="P40" s="136">
        <f t="shared" si="10"/>
        <v>283.83233532934133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50</v>
      </c>
      <c r="B41" s="110">
        <v>4</v>
      </c>
      <c r="C41" s="11">
        <v>7</v>
      </c>
      <c r="D41" s="174">
        <f t="shared" si="17"/>
        <v>3.6130897078558891E-2</v>
      </c>
      <c r="E41" s="112">
        <v>0</v>
      </c>
      <c r="F41" s="11">
        <v>0</v>
      </c>
      <c r="G41" s="131">
        <f t="shared" si="18"/>
        <v>0</v>
      </c>
      <c r="H41" s="110">
        <v>6</v>
      </c>
      <c r="I41" s="11">
        <v>30</v>
      </c>
      <c r="J41" s="202">
        <f t="shared" si="19"/>
        <v>0.11490730810479546</v>
      </c>
      <c r="K41" s="135" t="str">
        <f t="shared" si="20"/>
        <v xml:space="preserve"> </v>
      </c>
      <c r="L41" s="136" t="str">
        <f t="shared" si="20"/>
        <v xml:space="preserve"> </v>
      </c>
      <c r="M41" s="137">
        <f t="shared" si="21"/>
        <v>33.333333333333329</v>
      </c>
      <c r="N41" s="164">
        <f t="shared" si="21"/>
        <v>20</v>
      </c>
      <c r="O41" s="135" t="str">
        <f t="shared" si="9"/>
        <v xml:space="preserve"> </v>
      </c>
      <c r="P41" s="136" t="str">
        <f t="shared" si="10"/>
        <v xml:space="preserve"> 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57</v>
      </c>
      <c r="B42" s="110">
        <v>2</v>
      </c>
      <c r="C42" s="11">
        <v>6</v>
      </c>
      <c r="D42" s="174">
        <f t="shared" si="17"/>
        <v>3.0969340353050479E-2</v>
      </c>
      <c r="E42" s="112">
        <v>0</v>
      </c>
      <c r="F42" s="11">
        <v>0</v>
      </c>
      <c r="G42" s="131">
        <f t="shared" si="18"/>
        <v>0</v>
      </c>
      <c r="H42" s="110">
        <v>0</v>
      </c>
      <c r="I42" s="11">
        <v>0</v>
      </c>
      <c r="J42" s="202">
        <f t="shared" si="19"/>
        <v>0</v>
      </c>
      <c r="K42" s="135" t="str">
        <f t="shared" si="20"/>
        <v xml:space="preserve"> </v>
      </c>
      <c r="L42" s="136" t="str">
        <f t="shared" si="20"/>
        <v xml:space="preserve"> </v>
      </c>
      <c r="M42" s="137" t="str">
        <f t="shared" si="21"/>
        <v xml:space="preserve"> </v>
      </c>
      <c r="N42" s="164" t="str">
        <f t="shared" si="21"/>
        <v xml:space="preserve"> </v>
      </c>
      <c r="O42" s="135" t="str">
        <f t="shared" si="9"/>
        <v xml:space="preserve"> </v>
      </c>
      <c r="P42" s="136" t="str">
        <f t="shared" si="10"/>
        <v xml:space="preserve"> 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32</v>
      </c>
      <c r="B43" s="110">
        <v>3</v>
      </c>
      <c r="C43" s="11">
        <v>5</v>
      </c>
      <c r="D43" s="174">
        <f t="shared" si="17"/>
        <v>2.5807783627542068E-2</v>
      </c>
      <c r="E43" s="112">
        <v>0</v>
      </c>
      <c r="F43" s="11">
        <v>0</v>
      </c>
      <c r="G43" s="131">
        <f t="shared" si="18"/>
        <v>0</v>
      </c>
      <c r="H43" s="110">
        <v>0</v>
      </c>
      <c r="I43" s="11">
        <v>0</v>
      </c>
      <c r="J43" s="202">
        <f t="shared" si="19"/>
        <v>0</v>
      </c>
      <c r="K43" s="135" t="str">
        <f t="shared" si="20"/>
        <v xml:space="preserve"> </v>
      </c>
      <c r="L43" s="136" t="str">
        <f t="shared" si="20"/>
        <v xml:space="preserve"> </v>
      </c>
      <c r="M43" s="137" t="str">
        <f t="shared" si="21"/>
        <v xml:space="preserve"> </v>
      </c>
      <c r="N43" s="164" t="str">
        <f t="shared" si="21"/>
        <v xml:space="preserve"> </v>
      </c>
      <c r="O43" s="135" t="str">
        <f t="shared" si="9"/>
        <v xml:space="preserve"> </v>
      </c>
      <c r="P43" s="136" t="str">
        <f t="shared" si="10"/>
        <v xml:space="preserve"> 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8" t="s">
        <v>62</v>
      </c>
      <c r="B44" s="110">
        <v>1</v>
      </c>
      <c r="C44" s="11">
        <v>5</v>
      </c>
      <c r="D44" s="174">
        <f t="shared" si="17"/>
        <v>2.5807783627542068E-2</v>
      </c>
      <c r="E44" s="112">
        <v>0</v>
      </c>
      <c r="F44" s="11">
        <v>0</v>
      </c>
      <c r="G44" s="131">
        <f t="shared" si="18"/>
        <v>0</v>
      </c>
      <c r="H44" s="110">
        <v>3</v>
      </c>
      <c r="I44" s="11">
        <v>6</v>
      </c>
      <c r="J44" s="202">
        <f t="shared" si="19"/>
        <v>2.2981461620959091E-2</v>
      </c>
      <c r="K44" s="135" t="str">
        <f t="shared" si="20"/>
        <v xml:space="preserve"> </v>
      </c>
      <c r="L44" s="136" t="str">
        <f t="shared" si="20"/>
        <v xml:space="preserve"> </v>
      </c>
      <c r="M44" s="137">
        <f t="shared" si="21"/>
        <v>166.66666666666669</v>
      </c>
      <c r="N44" s="164">
        <f t="shared" si="21"/>
        <v>83.333333333333343</v>
      </c>
      <c r="O44" s="135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67</v>
      </c>
      <c r="B45" s="110">
        <v>5</v>
      </c>
      <c r="C45" s="11">
        <v>5</v>
      </c>
      <c r="D45" s="174">
        <f t="shared" si="17"/>
        <v>2.5807783627542068E-2</v>
      </c>
      <c r="E45" s="112">
        <v>0</v>
      </c>
      <c r="F45" s="11">
        <v>0</v>
      </c>
      <c r="G45" s="131">
        <f t="shared" si="18"/>
        <v>0</v>
      </c>
      <c r="H45" s="110">
        <v>4</v>
      </c>
      <c r="I45" s="11">
        <v>4</v>
      </c>
      <c r="J45" s="202">
        <f t="shared" si="19"/>
        <v>1.5320974413972729E-2</v>
      </c>
      <c r="K45" s="135" t="str">
        <f t="shared" si="20"/>
        <v xml:space="preserve"> </v>
      </c>
      <c r="L45" s="136" t="str">
        <f t="shared" si="20"/>
        <v xml:space="preserve"> </v>
      </c>
      <c r="M45" s="137">
        <f t="shared" si="21"/>
        <v>25</v>
      </c>
      <c r="N45" s="164">
        <f t="shared" si="21"/>
        <v>100</v>
      </c>
      <c r="O45" s="135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39</v>
      </c>
      <c r="B46" s="110">
        <v>1</v>
      </c>
      <c r="C46" s="11">
        <v>4</v>
      </c>
      <c r="D46" s="174">
        <f t="shared" si="17"/>
        <v>2.0646226902033653E-2</v>
      </c>
      <c r="E46" s="112">
        <v>0</v>
      </c>
      <c r="F46" s="11">
        <v>0</v>
      </c>
      <c r="G46" s="131">
        <f t="shared" si="18"/>
        <v>0</v>
      </c>
      <c r="H46" s="110">
        <v>0</v>
      </c>
      <c r="I46" s="11">
        <v>0</v>
      </c>
      <c r="J46" s="202">
        <f t="shared" si="19"/>
        <v>0</v>
      </c>
      <c r="K46" s="135" t="str">
        <f>IF(OR(B18&lt;&gt;0)*(E46&lt;&gt;0),B18/E46*100," ")</f>
        <v xml:space="preserve"> </v>
      </c>
      <c r="L46" s="136" t="str">
        <f>IF(OR(C46&lt;&gt;0)*(F46&lt;&gt;0),C46/F46*100," ")</f>
        <v xml:space="preserve"> </v>
      </c>
      <c r="M46" s="137" t="str">
        <f>IF(OR(B18&lt;&gt;0)*(H46&lt;&gt;0),B18/H46*100," ")</f>
        <v xml:space="preserve"> </v>
      </c>
      <c r="N46" s="164" t="str">
        <f>IF(OR(C18&lt;&gt;0)*(I46&lt;&gt;0),C18/I46*100," ")</f>
        <v xml:space="preserve"> </v>
      </c>
      <c r="O46" s="135" t="str">
        <f t="shared" si="9"/>
        <v xml:space="preserve"> </v>
      </c>
      <c r="P46" s="136" t="str">
        <f t="shared" si="10"/>
        <v xml:space="preserve"> 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66</v>
      </c>
      <c r="B47" s="110">
        <v>1</v>
      </c>
      <c r="C47" s="11">
        <v>4</v>
      </c>
      <c r="D47" s="174">
        <f t="shared" si="17"/>
        <v>2.0646226902033653E-2</v>
      </c>
      <c r="E47" s="112">
        <v>0</v>
      </c>
      <c r="F47" s="11">
        <v>0</v>
      </c>
      <c r="G47" s="131">
        <f t="shared" si="18"/>
        <v>0</v>
      </c>
      <c r="H47" s="110">
        <v>0</v>
      </c>
      <c r="I47" s="11">
        <v>0</v>
      </c>
      <c r="J47" s="202">
        <f t="shared" si="19"/>
        <v>0</v>
      </c>
      <c r="K47" s="135" t="str">
        <f t="shared" si="5"/>
        <v xml:space="preserve"> </v>
      </c>
      <c r="L47" s="136" t="str">
        <f t="shared" si="6"/>
        <v xml:space="preserve"> </v>
      </c>
      <c r="M47" s="137" t="str">
        <f t="shared" si="7"/>
        <v xml:space="preserve"> </v>
      </c>
      <c r="N47" s="164" t="str">
        <f t="shared" si="8"/>
        <v xml:space="preserve"> </v>
      </c>
      <c r="O47" s="135" t="str">
        <f t="shared" si="9"/>
        <v xml:space="preserve"> </v>
      </c>
      <c r="P47" s="136" t="str">
        <f t="shared" si="10"/>
        <v xml:space="preserve"> 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98</v>
      </c>
      <c r="B48" s="110">
        <v>2</v>
      </c>
      <c r="C48" s="11">
        <v>4</v>
      </c>
      <c r="D48" s="174">
        <f t="shared" si="17"/>
        <v>2.0646226902033653E-2</v>
      </c>
      <c r="E48" s="112">
        <v>0</v>
      </c>
      <c r="F48" s="11">
        <v>0</v>
      </c>
      <c r="G48" s="131">
        <f t="shared" si="18"/>
        <v>0</v>
      </c>
      <c r="H48" s="110">
        <v>3</v>
      </c>
      <c r="I48" s="11">
        <v>10</v>
      </c>
      <c r="J48" s="202">
        <f t="shared" si="19"/>
        <v>3.8302436034931824E-2</v>
      </c>
      <c r="K48" s="135" t="str">
        <f t="shared" si="5"/>
        <v xml:space="preserve"> </v>
      </c>
      <c r="L48" s="136" t="str">
        <f t="shared" si="6"/>
        <v xml:space="preserve"> </v>
      </c>
      <c r="M48" s="137">
        <f t="shared" si="7"/>
        <v>66.666666666666657</v>
      </c>
      <c r="N48" s="164">
        <f t="shared" si="8"/>
        <v>40</v>
      </c>
      <c r="O48" s="135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94</v>
      </c>
      <c r="B49" s="110">
        <v>2</v>
      </c>
      <c r="C49" s="11">
        <v>4</v>
      </c>
      <c r="D49" s="174">
        <f t="shared" si="17"/>
        <v>2.0646226902033653E-2</v>
      </c>
      <c r="E49" s="112">
        <v>0</v>
      </c>
      <c r="F49" s="11">
        <v>0</v>
      </c>
      <c r="G49" s="131">
        <f t="shared" si="18"/>
        <v>0</v>
      </c>
      <c r="H49" s="110">
        <v>0</v>
      </c>
      <c r="I49" s="11">
        <v>0</v>
      </c>
      <c r="J49" s="202">
        <f t="shared" si="19"/>
        <v>0</v>
      </c>
      <c r="K49" s="135" t="str">
        <f t="shared" si="5"/>
        <v xml:space="preserve"> </v>
      </c>
      <c r="L49" s="136" t="str">
        <f t="shared" si="6"/>
        <v xml:space="preserve"> </v>
      </c>
      <c r="M49" s="137" t="str">
        <f t="shared" si="7"/>
        <v xml:space="preserve"> </v>
      </c>
      <c r="N49" s="164" t="str">
        <f t="shared" si="8"/>
        <v xml:space="preserve"> </v>
      </c>
      <c r="O49" s="135" t="str">
        <f t="shared" si="9"/>
        <v xml:space="preserve"> </v>
      </c>
      <c r="P49" s="136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29</v>
      </c>
      <c r="B50" s="110">
        <v>1</v>
      </c>
      <c r="C50" s="11">
        <v>3</v>
      </c>
      <c r="D50" s="174">
        <f t="shared" si="17"/>
        <v>1.548467017652524E-2</v>
      </c>
      <c r="E50" s="112">
        <v>0</v>
      </c>
      <c r="F50" s="11">
        <v>0</v>
      </c>
      <c r="G50" s="131">
        <f t="shared" si="18"/>
        <v>0</v>
      </c>
      <c r="H50" s="110">
        <v>42</v>
      </c>
      <c r="I50" s="11">
        <v>319</v>
      </c>
      <c r="J50" s="202">
        <f t="shared" si="19"/>
        <v>1.2218477095143252</v>
      </c>
      <c r="K50" s="135" t="str">
        <f t="shared" si="5"/>
        <v xml:space="preserve"> </v>
      </c>
      <c r="L50" s="136" t="str">
        <f t="shared" si="6"/>
        <v xml:space="preserve"> </v>
      </c>
      <c r="M50" s="137">
        <f t="shared" si="7"/>
        <v>2.3809523809523809</v>
      </c>
      <c r="N50" s="164">
        <f t="shared" si="8"/>
        <v>0.94043887147335425</v>
      </c>
      <c r="O50" s="135" t="str">
        <f t="shared" si="9"/>
        <v xml:space="preserve"> </v>
      </c>
      <c r="P50" s="136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37</v>
      </c>
      <c r="B51" s="110">
        <v>1</v>
      </c>
      <c r="C51" s="11">
        <v>1</v>
      </c>
      <c r="D51" s="174">
        <f t="shared" si="17"/>
        <v>5.1615567255084132E-3</v>
      </c>
      <c r="E51" s="112">
        <v>0</v>
      </c>
      <c r="F51" s="11">
        <v>0</v>
      </c>
      <c r="G51" s="131">
        <f t="shared" si="18"/>
        <v>0</v>
      </c>
      <c r="H51" s="110">
        <v>9</v>
      </c>
      <c r="I51" s="11">
        <v>46</v>
      </c>
      <c r="J51" s="202">
        <f t="shared" si="19"/>
        <v>0.17619120576068636</v>
      </c>
      <c r="K51" s="135" t="str">
        <f t="shared" si="5"/>
        <v xml:space="preserve"> </v>
      </c>
      <c r="L51" s="136" t="str">
        <f t="shared" si="6"/>
        <v xml:space="preserve"> </v>
      </c>
      <c r="M51" s="137">
        <f t="shared" si="7"/>
        <v>11.111111111111111</v>
      </c>
      <c r="N51" s="164">
        <f t="shared" si="8"/>
        <v>2.1739130434782608</v>
      </c>
      <c r="O51" s="135" t="str">
        <f t="shared" si="9"/>
        <v xml:space="preserve"> </v>
      </c>
      <c r="P51" s="136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58</v>
      </c>
      <c r="B52" s="110">
        <v>1</v>
      </c>
      <c r="C52" s="11">
        <v>1</v>
      </c>
      <c r="D52" s="174">
        <f t="shared" si="17"/>
        <v>5.1615567255084132E-3</v>
      </c>
      <c r="E52" s="112">
        <v>0</v>
      </c>
      <c r="F52" s="11">
        <v>0</v>
      </c>
      <c r="G52" s="131">
        <f t="shared" si="18"/>
        <v>0</v>
      </c>
      <c r="H52" s="110">
        <v>0</v>
      </c>
      <c r="I52" s="11">
        <v>0</v>
      </c>
      <c r="J52" s="202">
        <f t="shared" si="19"/>
        <v>0</v>
      </c>
      <c r="K52" s="135" t="str">
        <f t="shared" si="5"/>
        <v xml:space="preserve"> </v>
      </c>
      <c r="L52" s="136" t="str">
        <f t="shared" si="6"/>
        <v xml:space="preserve"> </v>
      </c>
      <c r="M52" s="137" t="str">
        <f t="shared" si="7"/>
        <v xml:space="preserve"> </v>
      </c>
      <c r="N52" s="164" t="str">
        <f t="shared" si="8"/>
        <v xml:space="preserve"> </v>
      </c>
      <c r="O52" s="135" t="str">
        <f t="shared" si="9"/>
        <v xml:space="preserve"> </v>
      </c>
      <c r="P52" s="136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43</v>
      </c>
      <c r="B53" s="110">
        <v>1</v>
      </c>
      <c r="C53" s="11">
        <v>1</v>
      </c>
      <c r="D53" s="174">
        <f t="shared" si="17"/>
        <v>5.1615567255084132E-3</v>
      </c>
      <c r="E53" s="112">
        <v>0</v>
      </c>
      <c r="F53" s="11">
        <v>0</v>
      </c>
      <c r="G53" s="131">
        <f t="shared" si="18"/>
        <v>0</v>
      </c>
      <c r="H53" s="110">
        <v>3</v>
      </c>
      <c r="I53" s="11">
        <v>3</v>
      </c>
      <c r="J53" s="202">
        <f t="shared" si="19"/>
        <v>1.1490730810479546E-2</v>
      </c>
      <c r="K53" s="135" t="str">
        <f t="shared" si="5"/>
        <v xml:space="preserve"> </v>
      </c>
      <c r="L53" s="136" t="str">
        <f t="shared" si="6"/>
        <v xml:space="preserve"> </v>
      </c>
      <c r="M53" s="137">
        <f t="shared" si="7"/>
        <v>33.333333333333329</v>
      </c>
      <c r="N53" s="164">
        <f t="shared" si="8"/>
        <v>33.333333333333329</v>
      </c>
      <c r="O53" s="135" t="str">
        <f t="shared" si="9"/>
        <v xml:space="preserve"> </v>
      </c>
      <c r="P53" s="136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61</v>
      </c>
      <c r="B54" s="110">
        <v>0</v>
      </c>
      <c r="C54" s="11">
        <v>0</v>
      </c>
      <c r="D54" s="174">
        <f t="shared" si="17"/>
        <v>0</v>
      </c>
      <c r="E54" s="112">
        <v>0</v>
      </c>
      <c r="F54" s="11">
        <v>0</v>
      </c>
      <c r="G54" s="131">
        <f t="shared" si="18"/>
        <v>0</v>
      </c>
      <c r="H54" s="110">
        <v>0</v>
      </c>
      <c r="I54" s="11">
        <v>0</v>
      </c>
      <c r="J54" s="202">
        <f t="shared" si="19"/>
        <v>0</v>
      </c>
      <c r="K54" s="135" t="str">
        <f t="shared" si="5"/>
        <v xml:space="preserve"> </v>
      </c>
      <c r="L54" s="136" t="str">
        <f t="shared" si="6"/>
        <v xml:space="preserve"> </v>
      </c>
      <c r="M54" s="137" t="str">
        <f t="shared" si="7"/>
        <v xml:space="preserve"> </v>
      </c>
      <c r="N54" s="164" t="str">
        <f t="shared" si="8"/>
        <v xml:space="preserve"> </v>
      </c>
      <c r="O54" s="208" t="str">
        <f t="shared" si="9"/>
        <v xml:space="preserve"> </v>
      </c>
      <c r="P54" s="136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34</v>
      </c>
      <c r="B55" s="110">
        <v>0</v>
      </c>
      <c r="C55" s="11">
        <v>0</v>
      </c>
      <c r="D55" s="174">
        <f t="shared" si="17"/>
        <v>0</v>
      </c>
      <c r="E55" s="112">
        <v>0</v>
      </c>
      <c r="F55" s="11">
        <v>0</v>
      </c>
      <c r="G55" s="131">
        <f t="shared" si="18"/>
        <v>0</v>
      </c>
      <c r="H55" s="110">
        <v>0</v>
      </c>
      <c r="I55" s="11">
        <v>0</v>
      </c>
      <c r="J55" s="202">
        <f t="shared" si="19"/>
        <v>0</v>
      </c>
      <c r="K55" s="135" t="str">
        <f t="shared" si="5"/>
        <v xml:space="preserve"> </v>
      </c>
      <c r="L55" s="136" t="str">
        <f t="shared" si="6"/>
        <v xml:space="preserve"> </v>
      </c>
      <c r="M55" s="137" t="str">
        <f t="shared" si="7"/>
        <v xml:space="preserve"> </v>
      </c>
      <c r="N55" s="164" t="str">
        <f t="shared" si="8"/>
        <v xml:space="preserve"> </v>
      </c>
      <c r="O55" s="135" t="str">
        <f t="shared" si="9"/>
        <v xml:space="preserve"> </v>
      </c>
      <c r="P55" s="136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35</v>
      </c>
      <c r="B56" s="110">
        <v>0</v>
      </c>
      <c r="C56" s="11">
        <v>0</v>
      </c>
      <c r="D56" s="174">
        <f t="shared" si="17"/>
        <v>0</v>
      </c>
      <c r="E56" s="112">
        <v>0</v>
      </c>
      <c r="F56" s="11">
        <v>0</v>
      </c>
      <c r="G56" s="131">
        <f t="shared" si="18"/>
        <v>0</v>
      </c>
      <c r="H56" s="110">
        <v>0</v>
      </c>
      <c r="I56" s="11">
        <v>0</v>
      </c>
      <c r="J56" s="202">
        <f t="shared" si="19"/>
        <v>0</v>
      </c>
      <c r="K56" s="135" t="str">
        <f t="shared" si="5"/>
        <v xml:space="preserve"> </v>
      </c>
      <c r="L56" s="136" t="str">
        <f t="shared" si="6"/>
        <v xml:space="preserve"> </v>
      </c>
      <c r="M56" s="137" t="str">
        <f t="shared" si="7"/>
        <v xml:space="preserve"> </v>
      </c>
      <c r="N56" s="164" t="str">
        <f t="shared" si="8"/>
        <v xml:space="preserve"> </v>
      </c>
      <c r="O56" s="135" t="str">
        <f t="shared" si="9"/>
        <v xml:space="preserve"> </v>
      </c>
      <c r="P56" s="136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63</v>
      </c>
      <c r="B57" s="110">
        <v>0</v>
      </c>
      <c r="C57" s="11">
        <v>0</v>
      </c>
      <c r="D57" s="174">
        <f t="shared" si="17"/>
        <v>0</v>
      </c>
      <c r="E57" s="112">
        <v>0</v>
      </c>
      <c r="F57" s="11">
        <v>0</v>
      </c>
      <c r="G57" s="131">
        <f t="shared" si="18"/>
        <v>0</v>
      </c>
      <c r="H57" s="110">
        <v>0</v>
      </c>
      <c r="I57" s="11">
        <v>0</v>
      </c>
      <c r="J57" s="202">
        <f t="shared" si="19"/>
        <v>0</v>
      </c>
      <c r="K57" s="135" t="str">
        <f t="shared" si="5"/>
        <v xml:space="preserve"> </v>
      </c>
      <c r="L57" s="136" t="str">
        <f t="shared" si="6"/>
        <v xml:space="preserve"> </v>
      </c>
      <c r="M57" s="137" t="str">
        <f t="shared" si="7"/>
        <v xml:space="preserve"> </v>
      </c>
      <c r="N57" s="164" t="str">
        <f t="shared" si="8"/>
        <v xml:space="preserve"> </v>
      </c>
      <c r="O57" s="135" t="str">
        <f t="shared" si="9"/>
        <v xml:space="preserve"> </v>
      </c>
      <c r="P57" s="136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23</v>
      </c>
      <c r="B58" s="110">
        <v>0</v>
      </c>
      <c r="C58" s="11">
        <v>0</v>
      </c>
      <c r="D58" s="174">
        <f t="shared" si="17"/>
        <v>0</v>
      </c>
      <c r="E58" s="112">
        <v>0</v>
      </c>
      <c r="F58" s="11">
        <v>30</v>
      </c>
      <c r="G58" s="131">
        <f t="shared" si="18"/>
        <v>0.40133779264214042</v>
      </c>
      <c r="H58" s="110">
        <v>0</v>
      </c>
      <c r="I58" s="11">
        <v>0</v>
      </c>
      <c r="J58" s="202">
        <f t="shared" si="19"/>
        <v>0</v>
      </c>
      <c r="K58" s="135" t="str">
        <f t="shared" si="5"/>
        <v xml:space="preserve"> </v>
      </c>
      <c r="L58" s="136" t="str">
        <f t="shared" si="6"/>
        <v xml:space="preserve"> </v>
      </c>
      <c r="M58" s="137" t="str">
        <f t="shared" si="7"/>
        <v xml:space="preserve"> </v>
      </c>
      <c r="N58" s="164" t="str">
        <f t="shared" si="8"/>
        <v xml:space="preserve"> </v>
      </c>
      <c r="O58" s="135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87</v>
      </c>
      <c r="B59" s="110">
        <v>0</v>
      </c>
      <c r="C59" s="11">
        <v>0</v>
      </c>
      <c r="D59" s="174">
        <f t="shared" si="17"/>
        <v>0</v>
      </c>
      <c r="E59" s="112">
        <v>0</v>
      </c>
      <c r="F59" s="11">
        <v>0</v>
      </c>
      <c r="G59" s="131">
        <f t="shared" si="18"/>
        <v>0</v>
      </c>
      <c r="H59" s="110">
        <v>0</v>
      </c>
      <c r="I59" s="11">
        <v>0</v>
      </c>
      <c r="J59" s="202">
        <f t="shared" si="19"/>
        <v>0</v>
      </c>
      <c r="K59" s="135" t="str">
        <f t="shared" si="5"/>
        <v xml:space="preserve"> </v>
      </c>
      <c r="L59" s="136" t="str">
        <f t="shared" si="6"/>
        <v xml:space="preserve"> </v>
      </c>
      <c r="M59" s="137" t="str">
        <f t="shared" si="7"/>
        <v xml:space="preserve"> </v>
      </c>
      <c r="N59" s="164" t="str">
        <f t="shared" si="8"/>
        <v xml:space="preserve"> </v>
      </c>
      <c r="O59" s="135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41</v>
      </c>
      <c r="B60" s="110">
        <v>0</v>
      </c>
      <c r="C60" s="11">
        <v>0</v>
      </c>
      <c r="D60" s="174">
        <f t="shared" si="17"/>
        <v>0</v>
      </c>
      <c r="E60" s="112">
        <v>0</v>
      </c>
      <c r="F60" s="11">
        <v>0</v>
      </c>
      <c r="G60" s="131">
        <f t="shared" si="18"/>
        <v>0</v>
      </c>
      <c r="H60" s="110">
        <v>0</v>
      </c>
      <c r="I60" s="11">
        <v>0</v>
      </c>
      <c r="J60" s="202">
        <f t="shared" si="19"/>
        <v>0</v>
      </c>
      <c r="K60" s="135" t="str">
        <f t="shared" si="5"/>
        <v xml:space="preserve"> </v>
      </c>
      <c r="L60" s="136" t="str">
        <f t="shared" si="6"/>
        <v xml:space="preserve"> </v>
      </c>
      <c r="M60" s="137" t="str">
        <f t="shared" si="7"/>
        <v xml:space="preserve"> </v>
      </c>
      <c r="N60" s="164" t="str">
        <f t="shared" si="8"/>
        <v xml:space="preserve"> </v>
      </c>
      <c r="O60" s="208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68</v>
      </c>
      <c r="B61" s="110">
        <v>0</v>
      </c>
      <c r="C61" s="11">
        <v>0</v>
      </c>
      <c r="D61" s="174">
        <f t="shared" si="17"/>
        <v>0</v>
      </c>
      <c r="E61" s="112">
        <v>0</v>
      </c>
      <c r="F61" s="11">
        <v>0</v>
      </c>
      <c r="G61" s="131">
        <f t="shared" si="18"/>
        <v>0</v>
      </c>
      <c r="H61" s="110">
        <v>1</v>
      </c>
      <c r="I61" s="11">
        <v>2</v>
      </c>
      <c r="J61" s="202">
        <f t="shared" si="19"/>
        <v>7.6604872069863644E-3</v>
      </c>
      <c r="K61" s="135" t="str">
        <f t="shared" si="5"/>
        <v xml:space="preserve"> </v>
      </c>
      <c r="L61" s="136" t="str">
        <f t="shared" si="6"/>
        <v xml:space="preserve"> </v>
      </c>
      <c r="M61" s="137" t="str">
        <f t="shared" si="7"/>
        <v xml:space="preserve"> </v>
      </c>
      <c r="N61" s="164" t="str">
        <f t="shared" si="8"/>
        <v xml:space="preserve"> </v>
      </c>
      <c r="O61" s="208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69</v>
      </c>
      <c r="B62" s="110">
        <v>0</v>
      </c>
      <c r="C62" s="11">
        <v>0</v>
      </c>
      <c r="D62" s="174">
        <f t="shared" si="17"/>
        <v>0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202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7" t="str">
        <f t="shared" si="7"/>
        <v xml:space="preserve"> </v>
      </c>
      <c r="N62" s="164" t="str">
        <f t="shared" si="8"/>
        <v xml:space="preserve"> </v>
      </c>
      <c r="O62" s="208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70</v>
      </c>
      <c r="B63" s="110">
        <v>0</v>
      </c>
      <c r="C63" s="11">
        <v>0</v>
      </c>
      <c r="D63" s="174">
        <f t="shared" si="17"/>
        <v>0</v>
      </c>
      <c r="E63" s="112">
        <v>0</v>
      </c>
      <c r="F63" s="11">
        <v>0</v>
      </c>
      <c r="G63" s="131">
        <f t="shared" si="18"/>
        <v>0</v>
      </c>
      <c r="H63" s="110">
        <v>0</v>
      </c>
      <c r="I63" s="11">
        <v>0</v>
      </c>
      <c r="J63" s="202">
        <f t="shared" si="19"/>
        <v>0</v>
      </c>
      <c r="K63" s="135" t="str">
        <f t="shared" si="5"/>
        <v xml:space="preserve"> </v>
      </c>
      <c r="L63" s="136" t="str">
        <f t="shared" si="6"/>
        <v xml:space="preserve"> </v>
      </c>
      <c r="M63" s="137" t="str">
        <f t="shared" si="7"/>
        <v xml:space="preserve"> </v>
      </c>
      <c r="N63" s="164" t="str">
        <f t="shared" si="8"/>
        <v xml:space="preserve"> </v>
      </c>
      <c r="O63" s="208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71</v>
      </c>
      <c r="B64" s="110">
        <v>0</v>
      </c>
      <c r="C64" s="11">
        <v>0</v>
      </c>
      <c r="D64" s="174">
        <f t="shared" si="17"/>
        <v>0</v>
      </c>
      <c r="E64" s="112">
        <v>0</v>
      </c>
      <c r="F64" s="11">
        <v>0</v>
      </c>
      <c r="G64" s="131">
        <f t="shared" si="18"/>
        <v>0</v>
      </c>
      <c r="H64" s="110">
        <v>0</v>
      </c>
      <c r="I64" s="11">
        <v>0</v>
      </c>
      <c r="J64" s="202">
        <f t="shared" si="19"/>
        <v>0</v>
      </c>
      <c r="K64" s="135" t="str">
        <f t="shared" si="5"/>
        <v xml:space="preserve"> </v>
      </c>
      <c r="L64" s="136" t="str">
        <f t="shared" si="6"/>
        <v xml:space="preserve"> </v>
      </c>
      <c r="M64" s="137" t="str">
        <f t="shared" si="7"/>
        <v xml:space="preserve"> </v>
      </c>
      <c r="N64" s="164" t="str">
        <f t="shared" si="8"/>
        <v xml:space="preserve"> </v>
      </c>
      <c r="O64" s="135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73</v>
      </c>
      <c r="B65" s="110">
        <v>0</v>
      </c>
      <c r="C65" s="11">
        <v>0</v>
      </c>
      <c r="D65" s="174">
        <f t="shared" si="17"/>
        <v>0</v>
      </c>
      <c r="E65" s="112">
        <v>0</v>
      </c>
      <c r="F65" s="11">
        <v>0</v>
      </c>
      <c r="G65" s="131">
        <f t="shared" si="18"/>
        <v>0</v>
      </c>
      <c r="H65" s="110">
        <v>0</v>
      </c>
      <c r="I65" s="11">
        <v>0</v>
      </c>
      <c r="J65" s="202">
        <f t="shared" si="19"/>
        <v>0</v>
      </c>
      <c r="K65" s="135" t="str">
        <f t="shared" si="5"/>
        <v xml:space="preserve"> </v>
      </c>
      <c r="L65" s="136" t="str">
        <f t="shared" si="6"/>
        <v xml:space="preserve"> </v>
      </c>
      <c r="M65" s="137" t="str">
        <f t="shared" si="7"/>
        <v xml:space="preserve"> </v>
      </c>
      <c r="N65" s="164" t="str">
        <f t="shared" si="8"/>
        <v xml:space="preserve"> </v>
      </c>
      <c r="O65" s="208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44</v>
      </c>
      <c r="B66" s="110">
        <v>0</v>
      </c>
      <c r="C66" s="11">
        <v>0</v>
      </c>
      <c r="D66" s="174">
        <f t="shared" si="17"/>
        <v>0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202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7" t="str">
        <f t="shared" si="7"/>
        <v xml:space="preserve"> </v>
      </c>
      <c r="N66" s="164" t="str">
        <f t="shared" si="8"/>
        <v xml:space="preserve"> </v>
      </c>
      <c r="O66" s="135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45</v>
      </c>
      <c r="B67" s="110">
        <v>0</v>
      </c>
      <c r="C67" s="11">
        <v>0</v>
      </c>
      <c r="D67" s="174">
        <f t="shared" si="17"/>
        <v>0</v>
      </c>
      <c r="E67" s="112">
        <v>0</v>
      </c>
      <c r="F67" s="11">
        <v>0</v>
      </c>
      <c r="G67" s="131">
        <f t="shared" si="18"/>
        <v>0</v>
      </c>
      <c r="H67" s="110">
        <v>3</v>
      </c>
      <c r="I67" s="11">
        <v>9</v>
      </c>
      <c r="J67" s="202">
        <f t="shared" si="19"/>
        <v>3.447219243143864E-2</v>
      </c>
      <c r="K67" s="135" t="str">
        <f t="shared" si="5"/>
        <v xml:space="preserve"> </v>
      </c>
      <c r="L67" s="136" t="str">
        <f t="shared" si="6"/>
        <v xml:space="preserve"> </v>
      </c>
      <c r="M67" s="137" t="str">
        <f t="shared" si="7"/>
        <v xml:space="preserve"> </v>
      </c>
      <c r="N67" s="164" t="str">
        <f t="shared" si="8"/>
        <v xml:space="preserve"> </v>
      </c>
      <c r="O67" s="135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86</v>
      </c>
      <c r="B68" s="110">
        <v>0</v>
      </c>
      <c r="C68" s="11">
        <v>0</v>
      </c>
      <c r="D68" s="174">
        <f t="shared" si="17"/>
        <v>0</v>
      </c>
      <c r="E68" s="112">
        <v>2</v>
      </c>
      <c r="F68" s="11">
        <v>2</v>
      </c>
      <c r="G68" s="131">
        <f t="shared" si="18"/>
        <v>2.6755852842809364E-2</v>
      </c>
      <c r="H68" s="110">
        <v>2</v>
      </c>
      <c r="I68" s="11">
        <v>12</v>
      </c>
      <c r="J68" s="202">
        <f t="shared" si="19"/>
        <v>4.5962923241918183E-2</v>
      </c>
      <c r="K68" s="135" t="str">
        <f t="shared" si="5"/>
        <v xml:space="preserve"> </v>
      </c>
      <c r="L68" s="136" t="str">
        <f t="shared" si="6"/>
        <v xml:space="preserve"> </v>
      </c>
      <c r="M68" s="137" t="str">
        <f t="shared" si="7"/>
        <v xml:space="preserve"> </v>
      </c>
      <c r="N68" s="164" t="str">
        <f t="shared" si="8"/>
        <v xml:space="preserve"> </v>
      </c>
      <c r="O68" s="135">
        <f t="shared" si="9"/>
        <v>100</v>
      </c>
      <c r="P68" s="136">
        <f t="shared" si="10"/>
        <v>16.666666666666664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88</v>
      </c>
      <c r="B69" s="110">
        <v>0</v>
      </c>
      <c r="C69" s="11">
        <v>0</v>
      </c>
      <c r="D69" s="174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202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7" t="str">
        <f t="shared" si="7"/>
        <v xml:space="preserve"> </v>
      </c>
      <c r="N69" s="164" t="str">
        <f t="shared" si="8"/>
        <v xml:space="preserve"> </v>
      </c>
      <c r="O69" s="208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48</v>
      </c>
      <c r="B70" s="110">
        <v>0</v>
      </c>
      <c r="C70" s="11">
        <v>0</v>
      </c>
      <c r="D70" s="174">
        <f t="shared" ref="D70:D78" si="22">IF($C$83&lt;&gt;0,C70/$C$83*100,0)</f>
        <v>0</v>
      </c>
      <c r="E70" s="112">
        <v>0</v>
      </c>
      <c r="F70" s="11">
        <v>0</v>
      </c>
      <c r="G70" s="131">
        <f t="shared" ref="G70:G78" si="23">IF($F$83&lt;&gt;0,F70/$F$83*100,0)</f>
        <v>0</v>
      </c>
      <c r="H70" s="110">
        <v>0</v>
      </c>
      <c r="I70" s="11">
        <v>0</v>
      </c>
      <c r="J70" s="202">
        <f t="shared" ref="J70:J78" si="24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7" t="str">
        <f t="shared" si="7"/>
        <v xml:space="preserve"> </v>
      </c>
      <c r="N70" s="164" t="str">
        <f t="shared" si="8"/>
        <v xml:space="preserve"> </v>
      </c>
      <c r="O70" s="20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59</v>
      </c>
      <c r="B71" s="110">
        <v>0</v>
      </c>
      <c r="C71" s="11">
        <v>0</v>
      </c>
      <c r="D71" s="174">
        <f t="shared" si="22"/>
        <v>0</v>
      </c>
      <c r="E71" s="112">
        <v>0</v>
      </c>
      <c r="F71" s="11">
        <v>0</v>
      </c>
      <c r="G71" s="131">
        <f t="shared" si="23"/>
        <v>0</v>
      </c>
      <c r="H71" s="110">
        <v>0</v>
      </c>
      <c r="I71" s="11">
        <v>0</v>
      </c>
      <c r="J71" s="202">
        <f t="shared" si="24"/>
        <v>0</v>
      </c>
      <c r="K71" s="135" t="str">
        <f t="shared" ref="K71:K80" si="25">IF(OR(B71&lt;&gt;0)*(E71&lt;&gt;0),B71/E71*100," ")</f>
        <v xml:space="preserve"> </v>
      </c>
      <c r="L71" s="136" t="str">
        <f t="shared" ref="L71:L80" si="26">IF(OR(C71&lt;&gt;0)*(F71&lt;&gt;0),C71/F71*100," ")</f>
        <v xml:space="preserve"> </v>
      </c>
      <c r="M71" s="137" t="str">
        <f t="shared" ref="M71:M80" si="27">IF(OR(B71&lt;&gt;0)*(H71&lt;&gt;0),B71/H71*100," ")</f>
        <v xml:space="preserve"> </v>
      </c>
      <c r="N71" s="164" t="str">
        <f t="shared" ref="N71:N80" si="28">IF(OR(C71&lt;&gt;0)*(I71&lt;&gt;0),C71/I71*100," ")</f>
        <v xml:space="preserve"> </v>
      </c>
      <c r="O71" s="208" t="str">
        <f t="shared" ref="O71:O80" si="29">IF(OR(E71&lt;&gt;0)*(H71&lt;&gt;0),E71/H71*100," ")</f>
        <v xml:space="preserve"> </v>
      </c>
      <c r="P71" s="136" t="str">
        <f t="shared" ref="P71:P80" si="30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64</v>
      </c>
      <c r="B72" s="110">
        <v>0</v>
      </c>
      <c r="C72" s="11">
        <v>0</v>
      </c>
      <c r="D72" s="174">
        <f t="shared" si="22"/>
        <v>0</v>
      </c>
      <c r="E72" s="112">
        <v>0</v>
      </c>
      <c r="F72" s="11">
        <v>0</v>
      </c>
      <c r="G72" s="131">
        <f t="shared" si="23"/>
        <v>0</v>
      </c>
      <c r="H72" s="110">
        <v>0</v>
      </c>
      <c r="I72" s="11">
        <v>0</v>
      </c>
      <c r="J72" s="202">
        <f t="shared" si="24"/>
        <v>0</v>
      </c>
      <c r="K72" s="135" t="str">
        <f t="shared" si="25"/>
        <v xml:space="preserve"> </v>
      </c>
      <c r="L72" s="136" t="str">
        <f t="shared" si="26"/>
        <v xml:space="preserve"> </v>
      </c>
      <c r="M72" s="137" t="str">
        <f t="shared" si="27"/>
        <v xml:space="preserve"> </v>
      </c>
      <c r="N72" s="164" t="str">
        <f t="shared" si="28"/>
        <v xml:space="preserve"> </v>
      </c>
      <c r="O72" s="208" t="str">
        <f t="shared" si="29"/>
        <v xml:space="preserve"> </v>
      </c>
      <c r="P72" s="136" t="str">
        <f t="shared" si="30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77</v>
      </c>
      <c r="B73" s="110">
        <v>0</v>
      </c>
      <c r="C73" s="11">
        <v>0</v>
      </c>
      <c r="D73" s="174">
        <f t="shared" si="22"/>
        <v>0</v>
      </c>
      <c r="E73" s="112">
        <v>1</v>
      </c>
      <c r="F73" s="11">
        <v>3</v>
      </c>
      <c r="G73" s="131">
        <f t="shared" si="23"/>
        <v>4.0133779264214048E-2</v>
      </c>
      <c r="H73" s="110">
        <v>0</v>
      </c>
      <c r="I73" s="11">
        <v>0</v>
      </c>
      <c r="J73" s="202">
        <f t="shared" si="24"/>
        <v>0</v>
      </c>
      <c r="K73" s="135" t="str">
        <f t="shared" si="25"/>
        <v xml:space="preserve"> </v>
      </c>
      <c r="L73" s="136" t="str">
        <f t="shared" si="26"/>
        <v xml:space="preserve"> </v>
      </c>
      <c r="M73" s="137" t="str">
        <f t="shared" si="27"/>
        <v xml:space="preserve"> </v>
      </c>
      <c r="N73" s="164" t="str">
        <f t="shared" si="28"/>
        <v xml:space="preserve"> </v>
      </c>
      <c r="O73" s="208" t="str">
        <f t="shared" si="29"/>
        <v xml:space="preserve"> </v>
      </c>
      <c r="P73" s="136" t="str">
        <f t="shared" si="30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74</v>
      </c>
      <c r="B74" s="110">
        <v>0</v>
      </c>
      <c r="C74" s="11">
        <v>0</v>
      </c>
      <c r="D74" s="174">
        <f t="shared" si="22"/>
        <v>0</v>
      </c>
      <c r="E74" s="112">
        <v>0</v>
      </c>
      <c r="F74" s="11">
        <v>0</v>
      </c>
      <c r="G74" s="131">
        <f t="shared" si="23"/>
        <v>0</v>
      </c>
      <c r="H74" s="110">
        <v>0</v>
      </c>
      <c r="I74" s="11">
        <v>0</v>
      </c>
      <c r="J74" s="202">
        <f t="shared" si="24"/>
        <v>0</v>
      </c>
      <c r="K74" s="135" t="str">
        <f t="shared" si="25"/>
        <v xml:space="preserve"> </v>
      </c>
      <c r="L74" s="136" t="str">
        <f t="shared" si="26"/>
        <v xml:space="preserve"> </v>
      </c>
      <c r="M74" s="137" t="str">
        <f t="shared" si="27"/>
        <v xml:space="preserve"> </v>
      </c>
      <c r="N74" s="164" t="str">
        <f t="shared" si="28"/>
        <v xml:space="preserve"> </v>
      </c>
      <c r="O74" s="208" t="str">
        <f t="shared" si="29"/>
        <v xml:space="preserve"> </v>
      </c>
      <c r="P74" s="136" t="str">
        <f t="shared" si="30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96</v>
      </c>
      <c r="B75" s="110">
        <v>0</v>
      </c>
      <c r="C75" s="11">
        <v>0</v>
      </c>
      <c r="D75" s="174">
        <f t="shared" si="22"/>
        <v>0</v>
      </c>
      <c r="E75" s="112">
        <v>0</v>
      </c>
      <c r="F75" s="11">
        <v>0</v>
      </c>
      <c r="G75" s="131">
        <f t="shared" si="23"/>
        <v>0</v>
      </c>
      <c r="H75" s="110">
        <v>2</v>
      </c>
      <c r="I75" s="11">
        <v>3</v>
      </c>
      <c r="J75" s="202">
        <f t="shared" si="24"/>
        <v>1.1490730810479546E-2</v>
      </c>
      <c r="K75" s="135" t="str">
        <f t="shared" si="25"/>
        <v xml:space="preserve"> </v>
      </c>
      <c r="L75" s="136" t="str">
        <f t="shared" si="26"/>
        <v xml:space="preserve"> </v>
      </c>
      <c r="M75" s="137" t="str">
        <f t="shared" si="27"/>
        <v xml:space="preserve"> </v>
      </c>
      <c r="N75" s="164" t="str">
        <f t="shared" si="28"/>
        <v xml:space="preserve"> </v>
      </c>
      <c r="O75" s="208" t="str">
        <f t="shared" si="29"/>
        <v xml:space="preserve"> </v>
      </c>
      <c r="P75" s="136" t="str">
        <f t="shared" si="30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99</v>
      </c>
      <c r="B76" s="110">
        <v>0</v>
      </c>
      <c r="C76" s="11">
        <v>0</v>
      </c>
      <c r="D76" s="174">
        <f t="shared" si="22"/>
        <v>0</v>
      </c>
      <c r="E76" s="112">
        <v>0</v>
      </c>
      <c r="F76" s="11">
        <v>0</v>
      </c>
      <c r="G76" s="131">
        <f t="shared" si="23"/>
        <v>0</v>
      </c>
      <c r="H76" s="110">
        <v>0</v>
      </c>
      <c r="I76" s="11">
        <v>0</v>
      </c>
      <c r="J76" s="202">
        <f t="shared" si="24"/>
        <v>0</v>
      </c>
      <c r="K76" s="135" t="str">
        <f t="shared" si="25"/>
        <v xml:space="preserve"> </v>
      </c>
      <c r="L76" s="136" t="str">
        <f t="shared" si="26"/>
        <v xml:space="preserve"> </v>
      </c>
      <c r="M76" s="137" t="str">
        <f t="shared" si="27"/>
        <v xml:space="preserve"> </v>
      </c>
      <c r="N76" s="164" t="str">
        <f t="shared" si="28"/>
        <v xml:space="preserve"> </v>
      </c>
      <c r="O76" s="208" t="str">
        <f t="shared" si="29"/>
        <v xml:space="preserve"> </v>
      </c>
      <c r="P76" s="136" t="str">
        <f t="shared" si="30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75</v>
      </c>
      <c r="B77" s="110">
        <v>0</v>
      </c>
      <c r="C77" s="11">
        <v>0</v>
      </c>
      <c r="D77" s="174">
        <f t="shared" si="22"/>
        <v>0</v>
      </c>
      <c r="E77" s="112">
        <v>0</v>
      </c>
      <c r="F77" s="11">
        <v>0</v>
      </c>
      <c r="G77" s="131">
        <f t="shared" si="23"/>
        <v>0</v>
      </c>
      <c r="H77" s="110">
        <v>1</v>
      </c>
      <c r="I77" s="11">
        <v>4</v>
      </c>
      <c r="J77" s="202">
        <f t="shared" si="24"/>
        <v>1.5320974413972729E-2</v>
      </c>
      <c r="K77" s="135" t="str">
        <f t="shared" si="25"/>
        <v xml:space="preserve"> </v>
      </c>
      <c r="L77" s="136" t="str">
        <f t="shared" si="26"/>
        <v xml:space="preserve"> </v>
      </c>
      <c r="M77" s="137" t="str">
        <f t="shared" si="27"/>
        <v xml:space="preserve"> </v>
      </c>
      <c r="N77" s="164" t="str">
        <f t="shared" si="28"/>
        <v xml:space="preserve"> </v>
      </c>
      <c r="O77" s="208" t="str">
        <f t="shared" si="29"/>
        <v xml:space="preserve"> </v>
      </c>
      <c r="P77" s="136" t="str">
        <f t="shared" si="30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95">
        <v>0</v>
      </c>
      <c r="C78" s="234">
        <v>0</v>
      </c>
      <c r="D78" s="233">
        <f t="shared" si="22"/>
        <v>0</v>
      </c>
      <c r="E78" s="235">
        <v>0</v>
      </c>
      <c r="F78" s="234">
        <v>0</v>
      </c>
      <c r="G78" s="131">
        <f t="shared" si="23"/>
        <v>0</v>
      </c>
      <c r="H78" s="195">
        <v>0</v>
      </c>
      <c r="I78" s="180">
        <v>0</v>
      </c>
      <c r="J78" s="174">
        <f t="shared" si="24"/>
        <v>0</v>
      </c>
      <c r="K78" s="135" t="str">
        <f t="shared" si="25"/>
        <v xml:space="preserve"> </v>
      </c>
      <c r="L78" s="136" t="str">
        <f t="shared" si="26"/>
        <v xml:space="preserve"> </v>
      </c>
      <c r="M78" s="137" t="str">
        <f t="shared" si="27"/>
        <v xml:space="preserve"> </v>
      </c>
      <c r="N78" s="164" t="str">
        <f t="shared" si="28"/>
        <v xml:space="preserve"> </v>
      </c>
      <c r="O78" s="208" t="str">
        <f t="shared" si="29"/>
        <v xml:space="preserve"> </v>
      </c>
      <c r="P78" s="136" t="str">
        <f t="shared" si="30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91">
        <v>0</v>
      </c>
      <c r="C79" s="10">
        <v>0</v>
      </c>
      <c r="D79" s="174">
        <f t="shared" ref="D79:D80" si="31">IF($C$83&lt;&gt;0,C79/$C$83*100,0)</f>
        <v>0</v>
      </c>
      <c r="E79" s="196">
        <v>0</v>
      </c>
      <c r="F79" s="10">
        <v>0</v>
      </c>
      <c r="G79" s="131">
        <f t="shared" ref="G79:G80" si="32">IF($F$83&lt;&gt;0,F79/$F$83*100,0)</f>
        <v>0</v>
      </c>
      <c r="H79" s="191">
        <v>0</v>
      </c>
      <c r="I79" s="10">
        <v>0</v>
      </c>
      <c r="J79" s="174">
        <f t="shared" ref="J79:J80" si="33">IF($I$83&lt;&gt;0,I79/$I$83*100,0)</f>
        <v>0</v>
      </c>
      <c r="K79" s="135" t="str">
        <f t="shared" si="25"/>
        <v xml:space="preserve"> </v>
      </c>
      <c r="L79" s="136" t="str">
        <f t="shared" si="26"/>
        <v xml:space="preserve"> </v>
      </c>
      <c r="M79" s="137" t="str">
        <f t="shared" si="27"/>
        <v xml:space="preserve"> </v>
      </c>
      <c r="N79" s="164" t="str">
        <f t="shared" si="28"/>
        <v xml:space="preserve"> </v>
      </c>
      <c r="O79" s="208" t="str">
        <f t="shared" si="29"/>
        <v xml:space="preserve"> </v>
      </c>
      <c r="P79" s="136" t="str">
        <f t="shared" si="30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92">
        <v>0</v>
      </c>
      <c r="C80" s="206">
        <v>0</v>
      </c>
      <c r="D80" s="194">
        <f t="shared" si="31"/>
        <v>0</v>
      </c>
      <c r="E80" s="197">
        <v>0</v>
      </c>
      <c r="F80" s="206">
        <v>0</v>
      </c>
      <c r="G80" s="198">
        <f t="shared" si="32"/>
        <v>0</v>
      </c>
      <c r="H80" s="192">
        <v>2</v>
      </c>
      <c r="I80" s="183">
        <v>12</v>
      </c>
      <c r="J80" s="194">
        <f t="shared" si="33"/>
        <v>4.5962923241918183E-2</v>
      </c>
      <c r="K80" s="186" t="str">
        <f t="shared" si="25"/>
        <v xml:space="preserve"> </v>
      </c>
      <c r="L80" s="187" t="str">
        <f t="shared" si="26"/>
        <v xml:space="preserve"> </v>
      </c>
      <c r="M80" s="184" t="str">
        <f t="shared" si="27"/>
        <v xml:space="preserve"> </v>
      </c>
      <c r="N80" s="185" t="str">
        <f t="shared" si="28"/>
        <v xml:space="preserve"> </v>
      </c>
      <c r="O80" s="209" t="str">
        <f t="shared" si="29"/>
        <v xml:space="preserve"> </v>
      </c>
      <c r="P80" s="187" t="str">
        <f t="shared" si="30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9" t="s">
        <v>78</v>
      </c>
      <c r="B81" s="193">
        <f>SUM(B6:B80)-B8</f>
        <v>3808</v>
      </c>
      <c r="C81" s="188">
        <f>SUM(C6:C80)-C8</f>
        <v>15810</v>
      </c>
      <c r="D81" s="220">
        <f>IF($C$83&lt;&gt;0,C81/$C$83*100,0)</f>
        <v>81.604211830288023</v>
      </c>
      <c r="E81" s="199">
        <f>SUM(E6:E80)-E8</f>
        <v>337</v>
      </c>
      <c r="F81" s="188">
        <f>SUM(F6:F80)-F8</f>
        <v>4251</v>
      </c>
      <c r="G81" s="221">
        <f>IF($F$83&lt;&gt;0,F81/$F$83*100,0)</f>
        <v>56.869565217391305</v>
      </c>
      <c r="H81" s="193">
        <f>SUM(H6:H80)-H8</f>
        <v>4853</v>
      </c>
      <c r="I81" s="188">
        <f>SUM(I6:I80)-I8</f>
        <v>18839</v>
      </c>
      <c r="J81" s="222">
        <f>IF($I$83&lt;&gt;0,I81/$I$83*100,0)</f>
        <v>72.157959246208065</v>
      </c>
      <c r="K81" s="204">
        <f t="shared" ref="K81:L83" si="34">IF(OR(B81&lt;&gt;0)*(E81&lt;&gt;0),B81/E81*100," ")</f>
        <v>1129.9703264094956</v>
      </c>
      <c r="L81" s="189">
        <f t="shared" si="34"/>
        <v>371.91249117854619</v>
      </c>
      <c r="M81" s="203">
        <f t="shared" ref="M81:N83" si="35">IF(OR(B81&lt;&gt;0)*(H81&lt;&gt;0),B81/H81*100," ")</f>
        <v>78.466927673603962</v>
      </c>
      <c r="N81" s="205">
        <f t="shared" si="35"/>
        <v>83.92165189235098</v>
      </c>
      <c r="O81" s="204">
        <f t="shared" ref="O81:P83" si="36">IF(OR(E81&lt;&gt;0)*(H81&lt;&gt;0),E81/H81*100," ")</f>
        <v>6.9441582526272398</v>
      </c>
      <c r="P81" s="189">
        <f t="shared" si="36"/>
        <v>22.564891979404429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23">
        <f>B8</f>
        <v>1026</v>
      </c>
      <c r="C82" s="224">
        <f>C8</f>
        <v>3564</v>
      </c>
      <c r="D82" s="225">
        <f>IF($C$83&lt;&gt;0,C82/$C$83*100,0)</f>
        <v>18.395788169711984</v>
      </c>
      <c r="E82" s="200">
        <f>E8</f>
        <v>926</v>
      </c>
      <c r="F82" s="154">
        <f>F8</f>
        <v>3224</v>
      </c>
      <c r="G82" s="226">
        <f>IF($F$83&lt;&gt;0,F82/$F$83*100,0)</f>
        <v>43.130434782608695</v>
      </c>
      <c r="H82" s="223">
        <f>H8</f>
        <v>1848</v>
      </c>
      <c r="I82" s="224">
        <f>I8</f>
        <v>7269</v>
      </c>
      <c r="J82" s="227">
        <f>IF($I$83&lt;&gt;0,I82/$I$83*100,0)</f>
        <v>27.842040753791942</v>
      </c>
      <c r="K82" s="138">
        <f t="shared" si="34"/>
        <v>110.79913606911447</v>
      </c>
      <c r="L82" s="139">
        <f t="shared" si="34"/>
        <v>110.54590570719603</v>
      </c>
      <c r="M82" s="140">
        <f t="shared" si="35"/>
        <v>55.519480519480524</v>
      </c>
      <c r="N82" s="165">
        <f t="shared" si="35"/>
        <v>49.030127940569542</v>
      </c>
      <c r="O82" s="138">
        <f t="shared" si="36"/>
        <v>50.108225108225113</v>
      </c>
      <c r="P82" s="139">
        <f t="shared" si="36"/>
        <v>44.352730774521945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10">
        <f>B81+B82</f>
        <v>4834</v>
      </c>
      <c r="C83" s="211">
        <f>C81+C82</f>
        <v>19374</v>
      </c>
      <c r="D83" s="212">
        <f>D81+D82</f>
        <v>100</v>
      </c>
      <c r="E83" s="213">
        <f>SUM(E81:E82)</f>
        <v>1263</v>
      </c>
      <c r="F83" s="211">
        <f>SUM(F81:F82)</f>
        <v>7475</v>
      </c>
      <c r="G83" s="214">
        <f>G81+G82</f>
        <v>100</v>
      </c>
      <c r="H83" s="210">
        <f>SUM(H81:H82)</f>
        <v>6701</v>
      </c>
      <c r="I83" s="211">
        <f>SUM(I81:I82)</f>
        <v>26108</v>
      </c>
      <c r="J83" s="212">
        <f>J81+J82</f>
        <v>100</v>
      </c>
      <c r="K83" s="216">
        <f t="shared" si="34"/>
        <v>382.73950910530482</v>
      </c>
      <c r="L83" s="217">
        <f t="shared" si="34"/>
        <v>259.18394648829428</v>
      </c>
      <c r="M83" s="218">
        <f t="shared" si="35"/>
        <v>72.138486793015971</v>
      </c>
      <c r="N83" s="215">
        <f t="shared" si="35"/>
        <v>74.207139574076905</v>
      </c>
      <c r="O83" s="216">
        <f t="shared" si="36"/>
        <v>18.847933144306818</v>
      </c>
      <c r="P83" s="217">
        <f t="shared" si="36"/>
        <v>28.631070936111534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82"/>
      <c r="C84" s="182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81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2022-10-21T07:00:31Z</dcterms:modified>
</cp:coreProperties>
</file>