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066B65E0-9E7E-474B-BCF0-6202941797A8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1" i="5" l="1"/>
  <c r="H81" i="5"/>
  <c r="F81" i="5"/>
  <c r="E81" i="5"/>
  <c r="C81" i="5"/>
  <c r="B81" i="5"/>
  <c r="I82" i="5"/>
  <c r="H82" i="5"/>
  <c r="F82" i="5"/>
  <c r="E82" i="5"/>
  <c r="C82" i="5"/>
  <c r="B82" i="5"/>
  <c r="I12" i="3"/>
  <c r="K6" i="5"/>
  <c r="L6" i="5"/>
  <c r="M6" i="5"/>
  <c r="N6" i="5"/>
  <c r="O6" i="5"/>
  <c r="P6" i="5"/>
  <c r="Q6" i="5"/>
  <c r="K7" i="5"/>
  <c r="L7" i="5"/>
  <c r="M7" i="5"/>
  <c r="N7" i="5"/>
  <c r="O7" i="5"/>
  <c r="P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42" i="3" l="1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<sst xmlns="http://schemas.openxmlformats.org/spreadsheetml/2006/main" count="185" uniqueCount="110">
  <si>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</si>
  <si>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</si>
  <si>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</si>
  <si>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</si>
  <si>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</si>
  <si>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</si>
  <si>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</si>
  <si>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</si>
  <si>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</si>
  <si>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</si>
  <si>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</si>
  <si>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</si>
  <si>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</si>
  <si>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</si>
  <si>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</si>
  <si>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</si>
  <si>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</si>
  <si>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</si>
  <si>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</si>
  <si>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</si>
  <si>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</si>
  <si>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</si>
  <si>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</si>
  <si>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</si>
  <si>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</si>
  <si>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</si>
  <si>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</si>
  <si>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2022.</t>
  </si>
  <si>
    <t>INDEKS 22/21</t>
  </si>
  <si>
    <t>DRŽAVA</t>
  </si>
  <si>
    <t>INDEKS 22/19</t>
  </si>
  <si>
    <t>INDEKS 21/19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</si>
  <si>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17.10.2022.                                                                                                                                                                                                                                                                                                                                                                         rujan, 2022.</t>
  </si>
  <si>
    <t>IZVJEŠTAJ PO KAPACITETIMA -IX/2022</t>
  </si>
  <si>
    <t>Njemačka</t>
  </si>
  <si>
    <t>Austrija</t>
  </si>
  <si>
    <t>Italija</t>
  </si>
  <si>
    <t>Slovenija</t>
  </si>
  <si>
    <t>Hrvatska</t>
  </si>
  <si>
    <t>Poljska</t>
  </si>
  <si>
    <t>Češka</t>
  </si>
  <si>
    <t>Mađarska</t>
  </si>
  <si>
    <t>Slovačka</t>
  </si>
  <si>
    <t>Letonija</t>
  </si>
  <si>
    <t>Nizozemska</t>
  </si>
  <si>
    <t>Švicarska</t>
  </si>
  <si>
    <t>Ukrajina</t>
  </si>
  <si>
    <t>Belgija</t>
  </si>
  <si>
    <t>Srbija</t>
  </si>
  <si>
    <t>Rumunjska</t>
  </si>
  <si>
    <t>Ujedinjena Kraljevina</t>
  </si>
  <si>
    <t>Luksemburg</t>
  </si>
  <si>
    <t>Švedska</t>
  </si>
  <si>
    <t>SAD</t>
  </si>
  <si>
    <t>Bosna i Hercegovina</t>
  </si>
  <si>
    <t>Rusija</t>
  </si>
  <si>
    <t>Francuska</t>
  </si>
  <si>
    <t>Estonija</t>
  </si>
  <si>
    <t>Litva</t>
  </si>
  <si>
    <t>Kanada</t>
  </si>
  <si>
    <t>Danska</t>
  </si>
  <si>
    <t>Ostale azijske zemlje</t>
  </si>
  <si>
    <t>Australija</t>
  </si>
  <si>
    <t>Norveška</t>
  </si>
  <si>
    <t>Turska</t>
  </si>
  <si>
    <t>Makedonija</t>
  </si>
  <si>
    <t>Portugal</t>
  </si>
  <si>
    <t>Finska</t>
  </si>
  <si>
    <t>Ostale europske zemlje</t>
  </si>
  <si>
    <t>Irska</t>
  </si>
  <si>
    <t>Španjolska</t>
  </si>
  <si>
    <t>Bjelorusija</t>
  </si>
  <si>
    <t>Izrael</t>
  </si>
  <si>
    <t>Kosovo</t>
  </si>
  <si>
    <t>Kazahstan</t>
  </si>
  <si>
    <t>Bugarska</t>
  </si>
  <si>
    <t>Ostale zemlje Južne i Srednje Amerike</t>
  </si>
  <si>
    <t>Ostale zemlje Sjeverne Amerike</t>
  </si>
  <si>
    <t>Novi Zeland</t>
  </si>
  <si>
    <t>Argentina</t>
  </si>
  <si>
    <t>Tajland</t>
  </si>
  <si>
    <t>Južnoafrička Republika</t>
  </si>
  <si>
    <t>Brazil</t>
  </si>
  <si>
    <t>Island</t>
  </si>
  <si>
    <t>Koreja, Republika</t>
  </si>
  <si>
    <t>Meksiko</t>
  </si>
  <si>
    <t>Albanija</t>
  </si>
  <si>
    <t>Grčka</t>
  </si>
  <si>
    <t>Čile</t>
  </si>
  <si>
    <t>Indonezija</t>
  </si>
  <si>
    <t>Cipar</t>
  </si>
  <si>
    <t>Crna Gora</t>
  </si>
  <si>
    <t>Hong Kong, Kina</t>
  </si>
  <si>
    <t>Indija</t>
  </si>
  <si>
    <t>Japan</t>
  </si>
  <si>
    <t>Jordan</t>
  </si>
  <si>
    <t>Katar</t>
  </si>
  <si>
    <t>Kina</t>
  </si>
  <si>
    <t>Kuvajt</t>
  </si>
  <si>
    <t>Lihtenštajn</t>
  </si>
  <si>
    <t>Makao, Kina</t>
  </si>
  <si>
    <t>Malta</t>
  </si>
  <si>
    <t>Maroko</t>
  </si>
  <si>
    <t>Oman</t>
  </si>
  <si>
    <t>Ostale afričke zemlje</t>
  </si>
  <si>
    <t>Ostale zemlje Oceanije</t>
  </si>
  <si>
    <t>Tajvan, Kina</t>
  </si>
  <si>
    <t>Tunis</t>
  </si>
  <si>
    <t>Ujedinjeni Arapski Emirati</t>
  </si>
  <si>
    <t>TURISTIČKI PROMET PO ZEMLJAMA  IX/2022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</si>
</sst>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6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2" fillId="35" borderId="35" xfId="0" applyNumberFormat="1" applyFont="1" applyFill="1" applyBorder="1"/>
    <xf numFmtId="166" fontId="52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  <xf numFmtId="0" fontId="33" fillId="0" borderId="0" xfId="0" applyFont="1"/>
    <xf numFmtId="3" fontId="42" fillId="36" borderId="30" xfId="0" applyNumberFormat="1" applyFont="1" applyFill="1" applyBorder="1"/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17.213454957987846</c:v>
                </c:pt>
                <c:pt idx="1">
                  <c:v>45.992012617481855</c:v>
                </c:pt>
                <c:pt idx="2">
                  <c:v>7.6544211914665983</c:v>
                </c:pt>
                <c:pt idx="3">
                  <c:v>0.28961179107368495</c:v>
                </c:pt>
                <c:pt idx="4">
                  <c:v>28.850499441990017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314</c:v>
                </c:pt>
                <c:pt idx="1">
                  <c:v>8299</c:v>
                </c:pt>
                <c:pt idx="2">
                  <c:v>49865</c:v>
                </c:pt>
                <c:pt idx="3">
                  <c:v>18663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493</c:v>
                </c:pt>
                <c:pt idx="1">
                  <c:v>8504</c:v>
                </c:pt>
                <c:pt idx="2">
                  <c:v>44164</c:v>
                </c:pt>
                <c:pt idx="3">
                  <c:v>20155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177</c:v>
                </c:pt>
                <c:pt idx="1">
                  <c:v>7082</c:v>
                </c:pt>
                <c:pt idx="2">
                  <c:v>38165</c:v>
                </c:pt>
                <c:pt idx="3">
                  <c:v>19604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3907</c:v>
                </c:pt>
                <c:pt idx="1">
                  <c:v>5727</c:v>
                </c:pt>
                <c:pt idx="2">
                  <c:v>1173</c:v>
                </c:pt>
                <c:pt idx="3" formatCode="General">
                  <c:v>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4024</c:v>
                </c:pt>
                <c:pt idx="1">
                  <c:v>5023</c:v>
                </c:pt>
                <c:pt idx="2">
                  <c:v>1153</c:v>
                </c:pt>
                <c:pt idx="3" formatCode="General">
                  <c:v>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4178</c:v>
                </c:pt>
                <c:pt idx="1">
                  <c:v>4486</c:v>
                </c:pt>
                <c:pt idx="2">
                  <c:v>1074</c:v>
                </c:pt>
                <c:pt idx="3" formatCode="General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804912445645787"/>
                  <c:y val="-4.42730186332890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634048654365966"/>
                  <c:y val="-0.215961338199759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8.8342931014220263E-2"/>
                  <c:y val="9.7584648515301853E-2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15415889058643789"/>
                  <c:y val="0.1128940743511711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393818310024679"/>
                  <c:y val="3.0685175262109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1038312375132212"/>
                  <c:y val="-8.5649233133486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1595745681043604"/>
                  <c:y val="-0.108881901545865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Italija</c:v>
                </c:pt>
                <c:pt idx="3">
                  <c:v>Slovenija</c:v>
                </c:pt>
                <c:pt idx="4">
                  <c:v>Hrvatska</c:v>
                </c:pt>
                <c:pt idx="5">
                  <c:v>Poljska</c:v>
                </c:pt>
                <c:pt idx="6">
                  <c:v>Češka</c:v>
                </c:pt>
                <c:pt idx="7">
                  <c:v>Mađarska</c:v>
                </c:pt>
                <c:pt idx="8">
                  <c:v>Slovačka</c:v>
                </c:pt>
                <c:pt idx="9">
                  <c:v>Letonija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47.516884665741955</c:v>
                </c:pt>
                <c:pt idx="1">
                  <c:v>16.17427826966205</c:v>
                </c:pt>
                <c:pt idx="2">
                  <c:v>4.5993699848329683</c:v>
                </c:pt>
                <c:pt idx="3">
                  <c:v>4.5578875046991874</c:v>
                </c:pt>
                <c:pt idx="4">
                  <c:v>4.3751053266097149</c:v>
                </c:pt>
                <c:pt idx="5">
                  <c:v>3.6284206842016569</c:v>
                </c:pt>
                <c:pt idx="6">
                  <c:v>3.4871209862459653</c:v>
                </c:pt>
                <c:pt idx="7">
                  <c:v>3.1098896825293942</c:v>
                </c:pt>
                <c:pt idx="8">
                  <c:v>2.872661749264334</c:v>
                </c:pt>
                <c:pt idx="9">
                  <c:v>1.5905938476296653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6786" cy="20162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8" sqref="A8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29"/>
      <c r="B1" s="229"/>
      <c r="C1" s="229"/>
      <c r="D1" s="229"/>
    </row>
    <row r="2" spans="1:6" ht="59.25" customHeight="1" x14ac:dyDescent="0.3">
      <c r="A2" s="229"/>
      <c r="B2" s="229"/>
      <c r="C2" s="229"/>
      <c r="D2" s="229"/>
    </row>
    <row r="3" spans="1:6" ht="22.5" customHeight="1" x14ac:dyDescent="0.3">
      <c r="A3" s="229"/>
      <c r="B3" s="229"/>
      <c r="C3" s="229"/>
      <c r="D3" s="229"/>
    </row>
    <row r="4" spans="1:6" ht="200.25" customHeight="1" x14ac:dyDescent="0.25">
      <c r="A4" s="230" t="s">
        <v>32</v>
      </c>
      <c r="B4" s="231"/>
      <c r="C4" s="231"/>
      <c r="D4" s="231"/>
      <c r="E4" s="231"/>
      <c r="F4" s="232"/>
    </row>
    <row r="5" spans="1:6" ht="15" customHeight="1" x14ac:dyDescent="0.3">
      <c r="A5" s="175" t="s">
        <v>0</v>
      </c>
      <c r="B5" s="228"/>
      <c r="C5" s="228"/>
    </row>
    <row r="6" spans="1:6" ht="15" customHeight="1" x14ac:dyDescent="0.3">
      <c r="A6" s="228"/>
      <c r="B6" s="228"/>
      <c r="C6" s="228"/>
    </row>
    <row r="7" spans="1:6" ht="15" customHeight="1" x14ac:dyDescent="0.3">
      <c r="B7" s="228"/>
      <c r="C7" s="228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R65" sqref="R65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50" t="s">
        <v>33</v>
      </c>
      <c r="B1" s="250"/>
      <c r="C1" s="250"/>
      <c r="D1" s="250"/>
      <c r="E1" s="250"/>
      <c r="F1" s="250"/>
      <c r="G1" s="250"/>
      <c r="H1" s="250"/>
      <c r="I1" s="250"/>
      <c r="J1" s="250"/>
      <c r="K1" s="250"/>
      <c r="L1" s="250"/>
      <c r="M1" s="250"/>
      <c r="N1" s="250"/>
      <c r="O1" s="250"/>
      <c r="P1" s="250"/>
      <c r="Q1" s="250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</row>
    <row r="2" spans="1:29" ht="9.9499999999999993" customHeight="1" x14ac:dyDescent="0.25">
      <c r="A2" s="250"/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</row>
    <row r="3" spans="1:29" ht="9.9499999999999993" customHeight="1" thickBot="1" x14ac:dyDescent="0.3">
      <c r="A3" s="250"/>
      <c r="B3" s="250"/>
      <c r="C3" s="250"/>
      <c r="D3" s="250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57" t="s">
        <v>24</v>
      </c>
      <c r="L4" s="258"/>
      <c r="M4" s="258"/>
      <c r="N4" s="258"/>
      <c r="O4" s="258"/>
      <c r="P4" s="258"/>
      <c r="Q4" s="259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</row>
    <row r="5" spans="1:29" ht="15" customHeight="1" thickBot="1" x14ac:dyDescent="0.3">
      <c r="A5" s="97"/>
      <c r="B5" s="98"/>
      <c r="C5" s="99" t="s">
        <v>4</v>
      </c>
      <c r="D5" s="100" t="s">
        <v>5</v>
      </c>
      <c r="E5" s="100" t="s">
        <v>6</v>
      </c>
      <c r="F5" s="101" t="s">
        <v>7</v>
      </c>
      <c r="G5" s="102" t="s">
        <v>4</v>
      </c>
      <c r="H5" s="100" t="s">
        <v>5</v>
      </c>
      <c r="I5" s="100" t="s">
        <v>6</v>
      </c>
      <c r="J5" s="103" t="s">
        <v>7</v>
      </c>
      <c r="K5" s="125"/>
      <c r="L5" s="126"/>
      <c r="M5" s="126"/>
      <c r="N5" s="126"/>
      <c r="O5" s="126"/>
      <c r="P5" s="126"/>
      <c r="Q5" s="127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</row>
    <row r="6" spans="1:29" ht="15" customHeight="1" x14ac:dyDescent="0.25">
      <c r="A6" s="262" t="s">
        <v>8</v>
      </c>
      <c r="B6" s="38" t="s">
        <v>27</v>
      </c>
      <c r="C6" s="113">
        <v>334</v>
      </c>
      <c r="D6" s="39">
        <v>3573</v>
      </c>
      <c r="E6" s="39">
        <f>SUM(C6:D6)</f>
        <v>3907</v>
      </c>
      <c r="F6" s="40">
        <f>E6/E42*100</f>
        <v>34.532437687820398</v>
      </c>
      <c r="G6" s="106">
        <v>687</v>
      </c>
      <c r="H6" s="39">
        <v>17976</v>
      </c>
      <c r="I6" s="39">
        <f>SUM(G6:H6)</f>
        <v>18663</v>
      </c>
      <c r="J6" s="91">
        <f>I6/I42*100</f>
        <v>17.213454957987846</v>
      </c>
      <c r="K6" s="77"/>
      <c r="L6" s="78"/>
      <c r="M6" s="124"/>
      <c r="N6" s="124"/>
      <c r="O6" s="124"/>
      <c r="P6" s="78"/>
      <c r="Q6" s="79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</row>
    <row r="7" spans="1:29" ht="15" customHeight="1" x14ac:dyDescent="0.25">
      <c r="A7" s="263"/>
      <c r="B7" s="9" t="s">
        <v>9</v>
      </c>
      <c r="C7" s="112">
        <v>469</v>
      </c>
      <c r="D7" s="11">
        <v>3555</v>
      </c>
      <c r="E7" s="11">
        <f>SUM(C7:D7)</f>
        <v>4024</v>
      </c>
      <c r="F7" s="12">
        <f>E7/E43*100</f>
        <v>36.876832844574778</v>
      </c>
      <c r="G7" s="110">
        <v>1320</v>
      </c>
      <c r="H7" s="11">
        <v>18835</v>
      </c>
      <c r="I7" s="11">
        <f>SUM(G7:H7)</f>
        <v>20155</v>
      </c>
      <c r="J7" s="92">
        <f>I7/I43*100</f>
        <v>18.839793982108972</v>
      </c>
      <c r="K7" s="80"/>
      <c r="L7" s="118"/>
      <c r="Q7" s="81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</row>
    <row r="8" spans="1:29" ht="15" customHeight="1" x14ac:dyDescent="0.25">
      <c r="A8" s="263"/>
      <c r="B8" s="9" t="s">
        <v>11</v>
      </c>
      <c r="C8" s="112">
        <v>174</v>
      </c>
      <c r="D8" s="11">
        <v>4004</v>
      </c>
      <c r="E8" s="11">
        <f>SUM(C8:D8)</f>
        <v>4178</v>
      </c>
      <c r="F8" s="12">
        <f>E8/E44*100</f>
        <v>41.506060003973772</v>
      </c>
      <c r="G8" s="110">
        <v>645</v>
      </c>
      <c r="H8" s="11">
        <v>18959</v>
      </c>
      <c r="I8" s="11">
        <f>SUM(G8:H8)</f>
        <v>19604</v>
      </c>
      <c r="J8" s="92">
        <f>I8/I44*100</f>
        <v>13.668181944947989</v>
      </c>
      <c r="K8" s="80"/>
      <c r="L8" s="118"/>
      <c r="Q8" s="81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</row>
    <row r="9" spans="1:29" ht="15" customHeight="1" x14ac:dyDescent="0.25">
      <c r="A9" s="263"/>
      <c r="B9" s="9" t="s">
        <v>28</v>
      </c>
      <c r="C9" s="13">
        <f>C6/C7*100</f>
        <v>71.215351812366734</v>
      </c>
      <c r="D9" s="14">
        <f>D6/D7*100</f>
        <v>100.50632911392405</v>
      </c>
      <c r="E9" s="14">
        <f>E6/E7*100</f>
        <v>97.0924453280318</v>
      </c>
      <c r="F9" s="12"/>
      <c r="G9" s="15">
        <f>G6/G7*100</f>
        <v>52.045454545454547</v>
      </c>
      <c r="H9" s="14">
        <f>H6/H7*100</f>
        <v>95.439341651181309</v>
      </c>
      <c r="I9" s="14">
        <f>I6/I7*100</f>
        <v>92.597370379558413</v>
      </c>
      <c r="J9" s="92"/>
      <c r="K9" s="80"/>
      <c r="L9" s="118"/>
      <c r="Q9" s="81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</row>
    <row r="10" spans="1:29" ht="15" customHeight="1" x14ac:dyDescent="0.25">
      <c r="A10" s="263"/>
      <c r="B10" s="9" t="s">
        <v>30</v>
      </c>
      <c r="C10" s="13">
        <f>C6/C8*100</f>
        <v>191.95402298850576</v>
      </c>
      <c r="D10" s="14">
        <f>D6/D8*100</f>
        <v>89.235764235764236</v>
      </c>
      <c r="E10" s="14">
        <f>E6/E8*100</f>
        <v>93.513642891335564</v>
      </c>
      <c r="F10" s="12"/>
      <c r="G10" s="15">
        <f>G6/G8*100</f>
        <v>106.51162790697674</v>
      </c>
      <c r="H10" s="14">
        <f>H6/H8*100</f>
        <v>94.81512738013609</v>
      </c>
      <c r="I10" s="14">
        <f>I6/I8*100</f>
        <v>95.199959192001643</v>
      </c>
      <c r="J10" s="92"/>
      <c r="K10" s="80"/>
      <c r="L10" s="118"/>
      <c r="M10" s="118"/>
      <c r="N10" s="118"/>
      <c r="O10" s="118"/>
      <c r="Q10" s="81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</row>
    <row r="11" spans="1:29" ht="15" customHeight="1" thickBot="1" x14ac:dyDescent="0.3">
      <c r="A11" s="264"/>
      <c r="B11" s="23" t="s">
        <v>7</v>
      </c>
      <c r="C11" s="60">
        <f>C6/E6*100</f>
        <v>8.5487586383414396</v>
      </c>
      <c r="D11" s="25">
        <f>D6/E6*100</f>
        <v>91.45124136165856</v>
      </c>
      <c r="E11" s="25">
        <f>SUM(C11:D11)</f>
        <v>100</v>
      </c>
      <c r="F11" s="26"/>
      <c r="G11" s="24">
        <f>G6/I6*100</f>
        <v>3.6810802121845363</v>
      </c>
      <c r="H11" s="25">
        <f>H6/I6*100</f>
        <v>96.31891978781546</v>
      </c>
      <c r="I11" s="25">
        <f>SUM(G11:H11)</f>
        <v>100</v>
      </c>
      <c r="J11" s="93"/>
      <c r="K11" s="80"/>
      <c r="Q11" s="81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</row>
    <row r="12" spans="1:29" ht="15" customHeight="1" x14ac:dyDescent="0.25">
      <c r="A12" s="265" t="s">
        <v>12</v>
      </c>
      <c r="B12" s="38" t="s">
        <v>27</v>
      </c>
      <c r="C12" s="113">
        <v>316</v>
      </c>
      <c r="D12" s="39">
        <v>5411</v>
      </c>
      <c r="E12" s="42">
        <f>SUM(C12:D12)</f>
        <v>5727</v>
      </c>
      <c r="F12" s="43">
        <f>E12/E42*100</f>
        <v>50.618702492487188</v>
      </c>
      <c r="G12" s="109">
        <v>2245</v>
      </c>
      <c r="H12" s="42">
        <v>47620</v>
      </c>
      <c r="I12" s="42">
        <f>SUM(G12:H12)</f>
        <v>49865</v>
      </c>
      <c r="J12" s="94">
        <f>I12/I42*100</f>
        <v>45.992012617481855</v>
      </c>
      <c r="K12" s="80"/>
      <c r="M12" s="118" t="s">
        <v>8</v>
      </c>
      <c r="N12" s="118" t="s">
        <v>12</v>
      </c>
      <c r="O12" s="118" t="s">
        <v>13</v>
      </c>
      <c r="P12" s="118" t="s">
        <v>14</v>
      </c>
      <c r="Q12" s="81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</row>
    <row r="13" spans="1:29" ht="15" customHeight="1" x14ac:dyDescent="0.25">
      <c r="A13" s="265"/>
      <c r="B13" s="9" t="s">
        <v>9</v>
      </c>
      <c r="C13" s="112">
        <v>417</v>
      </c>
      <c r="D13" s="11">
        <v>4606</v>
      </c>
      <c r="E13" s="11">
        <f>SUM(C13:D13)</f>
        <v>5023</v>
      </c>
      <c r="F13" s="12">
        <f>E13/E43*100</f>
        <v>46.031891495601172</v>
      </c>
      <c r="G13" s="110">
        <v>2572</v>
      </c>
      <c r="H13" s="11">
        <v>41592</v>
      </c>
      <c r="I13" s="11">
        <f>SUM(G13:H13)</f>
        <v>44164</v>
      </c>
      <c r="J13" s="92">
        <f>I13/I43*100</f>
        <v>41.282096820930818</v>
      </c>
      <c r="K13" s="80"/>
      <c r="L13" s="118" t="s">
        <v>9</v>
      </c>
      <c r="M13" s="129">
        <f>E6</f>
        <v>3907</v>
      </c>
      <c r="N13" s="129">
        <f>E12</f>
        <v>5727</v>
      </c>
      <c r="O13" s="129">
        <f>E18</f>
        <v>1173</v>
      </c>
      <c r="P13" s="1">
        <f>E24</f>
        <v>46</v>
      </c>
      <c r="Q13" s="81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</row>
    <row r="14" spans="1:29" ht="15" customHeight="1" x14ac:dyDescent="0.25">
      <c r="A14" s="265"/>
      <c r="B14" s="9" t="s">
        <v>11</v>
      </c>
      <c r="C14" s="112">
        <v>248</v>
      </c>
      <c r="D14" s="11">
        <v>4238</v>
      </c>
      <c r="E14" s="11">
        <f>SUM(C14:D14)</f>
        <v>4486</v>
      </c>
      <c r="F14" s="12">
        <f>E14/E44*100</f>
        <v>44.565865289091995</v>
      </c>
      <c r="G14" s="110">
        <v>1648</v>
      </c>
      <c r="H14" s="11">
        <v>36517</v>
      </c>
      <c r="I14" s="11">
        <f>SUM(G14:H14)</f>
        <v>38165</v>
      </c>
      <c r="J14" s="92">
        <f>I14/I44*100</f>
        <v>26.609169757648438</v>
      </c>
      <c r="K14" s="80"/>
      <c r="L14" s="118" t="s">
        <v>10</v>
      </c>
      <c r="M14" s="129">
        <f>E7</f>
        <v>4024</v>
      </c>
      <c r="N14" s="129">
        <f>E13</f>
        <v>5023</v>
      </c>
      <c r="O14" s="130">
        <f>E19</f>
        <v>1153</v>
      </c>
      <c r="P14" s="1">
        <f>E25</f>
        <v>107</v>
      </c>
      <c r="Q14" s="81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</row>
    <row r="15" spans="1:29" ht="15" customHeight="1" x14ac:dyDescent="0.25">
      <c r="A15" s="265"/>
      <c r="B15" s="9" t="s">
        <v>28</v>
      </c>
      <c r="C15" s="17">
        <f>C12/C13*100</f>
        <v>75.779376498800957</v>
      </c>
      <c r="D15" s="18">
        <f>D12/D13*11</f>
        <v>12.922492401215806</v>
      </c>
      <c r="E15" s="18">
        <f>E12/E13*100</f>
        <v>114.0155285685845</v>
      </c>
      <c r="F15" s="12"/>
      <c r="G15" s="22">
        <f>G12/G13*100</f>
        <v>87.286158631415248</v>
      </c>
      <c r="H15" s="18">
        <f>H12/H13*100</f>
        <v>114.49317176380075</v>
      </c>
      <c r="I15" s="18">
        <f>I12/I13*100</f>
        <v>112.90870392174621</v>
      </c>
      <c r="J15" s="92"/>
      <c r="K15" s="80"/>
      <c r="L15" s="118" t="s">
        <v>11</v>
      </c>
      <c r="M15" s="129">
        <f>E8</f>
        <v>4178</v>
      </c>
      <c r="N15" s="129">
        <f>E14</f>
        <v>4486</v>
      </c>
      <c r="O15" s="130">
        <f>E20</f>
        <v>1074</v>
      </c>
      <c r="P15" s="1">
        <f>E26</f>
        <v>35</v>
      </c>
      <c r="Q15" s="81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</row>
    <row r="16" spans="1:29" ht="15" customHeight="1" x14ac:dyDescent="0.25">
      <c r="A16" s="265"/>
      <c r="B16" s="9" t="s">
        <v>30</v>
      </c>
      <c r="C16" s="17">
        <f>C12/C14*100</f>
        <v>127.41935483870968</v>
      </c>
      <c r="D16" s="18">
        <f>D12/D14*100</f>
        <v>127.67815007078811</v>
      </c>
      <c r="E16" s="18">
        <f>E12/E14*100</f>
        <v>127.66384306732054</v>
      </c>
      <c r="F16" s="12"/>
      <c r="G16" s="22">
        <f>G12/G14*100</f>
        <v>136.22572815533979</v>
      </c>
      <c r="H16" s="18">
        <f>H12/H14*100</f>
        <v>130.40501684147111</v>
      </c>
      <c r="I16" s="18">
        <f>I12/I14*100</f>
        <v>130.65636053976155</v>
      </c>
      <c r="J16" s="92"/>
      <c r="K16" s="80"/>
      <c r="Q16" s="81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</row>
    <row r="17" spans="1:29" ht="15" customHeight="1" thickBot="1" x14ac:dyDescent="0.3">
      <c r="A17" s="265"/>
      <c r="B17" s="16" t="s">
        <v>7</v>
      </c>
      <c r="C17" s="61">
        <f>C12/E12*100</f>
        <v>5.5177230661777541</v>
      </c>
      <c r="D17" s="20">
        <f>D12/E12*100</f>
        <v>94.482276933822234</v>
      </c>
      <c r="E17" s="20">
        <f>SUM(C17:D17)</f>
        <v>99.999999999999986</v>
      </c>
      <c r="F17" s="21"/>
      <c r="G17" s="19">
        <f>G12/I12*100</f>
        <v>4.5021558207159327</v>
      </c>
      <c r="H17" s="20">
        <f>H12/I12*100</f>
        <v>95.497844179284058</v>
      </c>
      <c r="I17" s="20">
        <f>SUM(G17:H17)</f>
        <v>99.999999999999986</v>
      </c>
      <c r="J17" s="95"/>
      <c r="K17" s="80"/>
      <c r="Q17" s="81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</row>
    <row r="18" spans="1:29" ht="15" customHeight="1" thickBot="1" x14ac:dyDescent="0.3">
      <c r="A18" s="266" t="s">
        <v>13</v>
      </c>
      <c r="B18" s="38" t="s">
        <v>27</v>
      </c>
      <c r="C18" s="113">
        <v>71</v>
      </c>
      <c r="D18" s="39">
        <v>1102</v>
      </c>
      <c r="E18" s="39">
        <f>SUM(C18:D18)</f>
        <v>1173</v>
      </c>
      <c r="F18" s="40">
        <f>E18/E42*100</f>
        <v>10.367686052678097</v>
      </c>
      <c r="G18" s="106">
        <v>440</v>
      </c>
      <c r="H18" s="39">
        <v>7859</v>
      </c>
      <c r="I18" s="39">
        <f>SUM(G18:H18)</f>
        <v>8299</v>
      </c>
      <c r="J18" s="91">
        <f>I18/I42*100</f>
        <v>7.6544211914665983</v>
      </c>
      <c r="K18" s="82"/>
      <c r="L18" s="83"/>
      <c r="M18" s="83"/>
      <c r="N18" s="83"/>
      <c r="O18" s="83"/>
      <c r="P18" s="83"/>
      <c r="Q18" s="84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</row>
    <row r="19" spans="1:29" ht="15" customHeight="1" x14ac:dyDescent="0.25">
      <c r="A19" s="267"/>
      <c r="B19" s="9" t="s">
        <v>9</v>
      </c>
      <c r="C19" s="112">
        <v>64</v>
      </c>
      <c r="D19" s="11">
        <v>1089</v>
      </c>
      <c r="E19" s="11">
        <f>SUM(C19:D19)</f>
        <v>1153</v>
      </c>
      <c r="F19" s="12">
        <f>E19/E43*100</f>
        <v>10.566348973607038</v>
      </c>
      <c r="G19" s="110">
        <v>520</v>
      </c>
      <c r="H19" s="11">
        <v>7984</v>
      </c>
      <c r="I19" s="11">
        <f>SUM(G19:H19)</f>
        <v>8504</v>
      </c>
      <c r="J19" s="92">
        <f>I19/I43*100</f>
        <v>7.9490750694048469</v>
      </c>
      <c r="K19" s="80"/>
      <c r="Q19" s="81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</row>
    <row r="20" spans="1:29" ht="15" customHeight="1" x14ac:dyDescent="0.25">
      <c r="A20" s="267"/>
      <c r="B20" s="9" t="s">
        <v>11</v>
      </c>
      <c r="C20" s="112">
        <v>66</v>
      </c>
      <c r="D20" s="11">
        <v>1008</v>
      </c>
      <c r="E20" s="11">
        <f>SUM(C20:D20)</f>
        <v>1074</v>
      </c>
      <c r="F20" s="12">
        <f>E20/E44*100</f>
        <v>10.669580766938209</v>
      </c>
      <c r="G20" s="110">
        <v>771</v>
      </c>
      <c r="H20" s="11">
        <v>6311</v>
      </c>
      <c r="I20" s="11">
        <f>SUM(G20:H20)</f>
        <v>7082</v>
      </c>
      <c r="J20" s="92">
        <f>I20/I44*100</f>
        <v>4.9376690743787828</v>
      </c>
      <c r="K20" s="80"/>
      <c r="Q20" s="81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</row>
    <row r="21" spans="1:29" ht="15" customHeight="1" x14ac:dyDescent="0.25">
      <c r="A21" s="267"/>
      <c r="B21" s="9" t="s">
        <v>28</v>
      </c>
      <c r="C21" s="17">
        <f>C18/C19*100</f>
        <v>110.9375</v>
      </c>
      <c r="D21" s="18">
        <f>D18/D19*100</f>
        <v>101.19375573921027</v>
      </c>
      <c r="E21" s="18">
        <f>E18/E19*100</f>
        <v>101.73460537727668</v>
      </c>
      <c r="F21" s="12"/>
      <c r="G21" s="22">
        <f>G18/G19*100</f>
        <v>84.615384615384613</v>
      </c>
      <c r="H21" s="18">
        <f>H18/H19*100</f>
        <v>98.434368737474955</v>
      </c>
      <c r="I21" s="18">
        <f>I18/I19*100</f>
        <v>97.58936970837253</v>
      </c>
      <c r="J21" s="92"/>
      <c r="K21" s="80"/>
      <c r="Q21" s="81"/>
      <c r="S21" s="128"/>
      <c r="T21" s="128"/>
      <c r="U21" s="128"/>
      <c r="V21" s="128"/>
      <c r="W21" s="128"/>
      <c r="X21" s="128"/>
      <c r="Y21" s="128"/>
      <c r="Z21" s="128"/>
      <c r="AA21" s="128"/>
      <c r="AB21" s="128"/>
      <c r="AC21" s="128"/>
    </row>
    <row r="22" spans="1:29" ht="15" customHeight="1" x14ac:dyDescent="0.25">
      <c r="A22" s="267"/>
      <c r="B22" s="9" t="s">
        <v>30</v>
      </c>
      <c r="C22" s="17">
        <f>C18/C20*100</f>
        <v>107.57575757575756</v>
      </c>
      <c r="D22" s="18">
        <f>D18/D20*100</f>
        <v>109.32539682539681</v>
      </c>
      <c r="E22" s="18">
        <f>E18/E20*100</f>
        <v>109.21787709497207</v>
      </c>
      <c r="F22" s="12"/>
      <c r="G22" s="22">
        <f>G18/G20*100</f>
        <v>57.068741893644614</v>
      </c>
      <c r="H22" s="18">
        <f>H18/H20*100</f>
        <v>124.52860085564888</v>
      </c>
      <c r="I22" s="18">
        <f>I18/I20*100</f>
        <v>117.18441118328155</v>
      </c>
      <c r="J22" s="92"/>
      <c r="K22" s="80"/>
      <c r="Q22" s="81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128"/>
    </row>
    <row r="23" spans="1:29" ht="15" customHeight="1" thickBot="1" x14ac:dyDescent="0.3">
      <c r="A23" s="268"/>
      <c r="B23" s="23" t="s">
        <v>7</v>
      </c>
      <c r="C23" s="60">
        <f>C18/E18*100</f>
        <v>6.0528559249786875</v>
      </c>
      <c r="D23" s="25">
        <f>D18/E18*100</f>
        <v>93.947144075021313</v>
      </c>
      <c r="E23" s="25">
        <f>SUM(C23:D23)</f>
        <v>100</v>
      </c>
      <c r="F23" s="26"/>
      <c r="G23" s="24">
        <f>G18/I18*100</f>
        <v>5.3018435956139296</v>
      </c>
      <c r="H23" s="25">
        <f>H18/I18*100</f>
        <v>94.698156404386069</v>
      </c>
      <c r="I23" s="25">
        <f>SUM(G23:H23)</f>
        <v>100</v>
      </c>
      <c r="J23" s="93"/>
      <c r="K23" s="80"/>
      <c r="Q23" s="81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128"/>
    </row>
    <row r="24" spans="1:29" ht="15" customHeight="1" x14ac:dyDescent="0.25">
      <c r="A24" s="269" t="s">
        <v>14</v>
      </c>
      <c r="B24" s="38" t="s">
        <v>27</v>
      </c>
      <c r="C24" s="111">
        <v>0</v>
      </c>
      <c r="D24" s="42">
        <v>46</v>
      </c>
      <c r="E24" s="41">
        <f>SUM(C24:D24)</f>
        <v>46</v>
      </c>
      <c r="F24" s="43">
        <f>E24/E42*100</f>
        <v>0.40657592363443523</v>
      </c>
      <c r="G24" s="109">
        <v>3</v>
      </c>
      <c r="H24" s="42">
        <v>311</v>
      </c>
      <c r="I24" s="42">
        <f>SUM(G24:H24)</f>
        <v>314</v>
      </c>
      <c r="J24" s="94">
        <f>I24/I42*100</f>
        <v>0.28961179107368495</v>
      </c>
      <c r="K24" s="80"/>
      <c r="M24" s="118" t="s">
        <v>9</v>
      </c>
      <c r="N24" s="118" t="s">
        <v>10</v>
      </c>
      <c r="O24" s="118" t="s">
        <v>11</v>
      </c>
      <c r="Q24" s="81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128"/>
    </row>
    <row r="25" spans="1:29" ht="15" customHeight="1" x14ac:dyDescent="0.25">
      <c r="A25" s="269"/>
      <c r="B25" s="9" t="s">
        <v>9</v>
      </c>
      <c r="C25" s="112">
        <v>0</v>
      </c>
      <c r="D25" s="11">
        <v>107</v>
      </c>
      <c r="E25" s="10">
        <f>SUM(C25:D25)</f>
        <v>107</v>
      </c>
      <c r="F25" s="12">
        <f>E25/E43*100</f>
        <v>0.9805718475073314</v>
      </c>
      <c r="G25" s="110">
        <v>0</v>
      </c>
      <c r="H25" s="11">
        <v>493</v>
      </c>
      <c r="I25" s="11">
        <f>SUM(G25:H25)</f>
        <v>493</v>
      </c>
      <c r="J25" s="92">
        <f>I25/I43*100</f>
        <v>0.46082949308755761</v>
      </c>
      <c r="K25" s="80"/>
      <c r="L25" s="118" t="s">
        <v>14</v>
      </c>
      <c r="M25" s="118">
        <f>I24</f>
        <v>314</v>
      </c>
      <c r="N25" s="118">
        <f>I25</f>
        <v>493</v>
      </c>
      <c r="O25" s="118">
        <f>I26</f>
        <v>177</v>
      </c>
      <c r="Q25" s="81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</row>
    <row r="26" spans="1:29" ht="15" customHeight="1" x14ac:dyDescent="0.25">
      <c r="A26" s="269"/>
      <c r="B26" s="9" t="s">
        <v>11</v>
      </c>
      <c r="C26" s="112">
        <v>0</v>
      </c>
      <c r="D26" s="11">
        <v>35</v>
      </c>
      <c r="E26" s="10">
        <f>SUM(C26:D26)</f>
        <v>35</v>
      </c>
      <c r="F26" s="12">
        <f>E26/E44*100</f>
        <v>0.34770514603616137</v>
      </c>
      <c r="G26" s="110">
        <v>0</v>
      </c>
      <c r="H26" s="11">
        <v>177</v>
      </c>
      <c r="I26" s="10">
        <f>SUM(G26:H26)</f>
        <v>177</v>
      </c>
      <c r="J26" s="92">
        <f>I26/I44*100</f>
        <v>0.12340686616281341</v>
      </c>
      <c r="K26" s="80"/>
      <c r="L26" s="118" t="s">
        <v>13</v>
      </c>
      <c r="M26" s="130">
        <f>I18</f>
        <v>8299</v>
      </c>
      <c r="N26" s="130">
        <f>I19</f>
        <v>8504</v>
      </c>
      <c r="O26" s="130">
        <f>I20</f>
        <v>7082</v>
      </c>
      <c r="Q26" s="81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</row>
    <row r="27" spans="1:29" ht="15" customHeight="1" x14ac:dyDescent="0.25">
      <c r="A27" s="269"/>
      <c r="B27" s="9" t="s">
        <v>28</v>
      </c>
      <c r="C27" s="17" t="e">
        <f>C24/C25*100</f>
        <v>#DIV/0!</v>
      </c>
      <c r="D27" s="18">
        <f>D24/D25*100</f>
        <v>42.990654205607477</v>
      </c>
      <c r="E27" s="18">
        <f>E24/E25*100</f>
        <v>42.990654205607477</v>
      </c>
      <c r="F27" s="12"/>
      <c r="G27" s="22" t="e">
        <f>G24/G25*100</f>
        <v>#DIV/0!</v>
      </c>
      <c r="H27" s="18">
        <f>H24/H25*100</f>
        <v>63.083164300202846</v>
      </c>
      <c r="I27" s="11">
        <f>I24/I25*100</f>
        <v>63.691683569979716</v>
      </c>
      <c r="J27" s="92"/>
      <c r="K27" s="80"/>
      <c r="L27" s="118" t="s">
        <v>12</v>
      </c>
      <c r="M27" s="130">
        <f>I12</f>
        <v>49865</v>
      </c>
      <c r="N27" s="130">
        <f>I13</f>
        <v>44164</v>
      </c>
      <c r="O27" s="130">
        <f>I14</f>
        <v>38165</v>
      </c>
      <c r="Q27" s="81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</row>
    <row r="28" spans="1:29" ht="15" customHeight="1" x14ac:dyDescent="0.25">
      <c r="A28" s="269"/>
      <c r="B28" s="9" t="s">
        <v>30</v>
      </c>
      <c r="C28" s="17" t="e">
        <f>C24/C26*100</f>
        <v>#DIV/0!</v>
      </c>
      <c r="D28" s="18">
        <f>D24/D26*100</f>
        <v>131.42857142857142</v>
      </c>
      <c r="E28" s="18">
        <f>E24/E26*100</f>
        <v>131.42857142857142</v>
      </c>
      <c r="F28" s="12"/>
      <c r="G28" s="22" t="e">
        <f>G24/G26*100</f>
        <v>#DIV/0!</v>
      </c>
      <c r="H28" s="18">
        <f>H24/H26*100</f>
        <v>175.70621468926552</v>
      </c>
      <c r="I28" s="18">
        <f>I24/I26*100</f>
        <v>177.40112994350284</v>
      </c>
      <c r="J28" s="92"/>
      <c r="K28" s="80"/>
      <c r="L28" s="118" t="s">
        <v>8</v>
      </c>
      <c r="M28" s="130">
        <f>I6</f>
        <v>18663</v>
      </c>
      <c r="N28" s="130">
        <f>I7</f>
        <v>20155</v>
      </c>
      <c r="O28" s="130">
        <f>I8</f>
        <v>19604</v>
      </c>
      <c r="Q28" s="81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</row>
    <row r="29" spans="1:29" ht="15" customHeight="1" thickBot="1" x14ac:dyDescent="0.3">
      <c r="A29" s="269"/>
      <c r="B29" s="16" t="s">
        <v>7</v>
      </c>
      <c r="C29" s="61">
        <f>C24/E24*100</f>
        <v>0</v>
      </c>
      <c r="D29" s="20">
        <f>D24/E24*100</f>
        <v>100</v>
      </c>
      <c r="E29" s="20">
        <f>SUM(C29:D29)</f>
        <v>100</v>
      </c>
      <c r="F29" s="21"/>
      <c r="G29" s="19">
        <f>G24/I24*100</f>
        <v>0.95541401273885351</v>
      </c>
      <c r="H29" s="20">
        <f>H24/I24*100</f>
        <v>99.044585987261144</v>
      </c>
      <c r="I29" s="20">
        <f>SUM(G29:H29)</f>
        <v>100</v>
      </c>
      <c r="J29" s="95"/>
      <c r="K29" s="80"/>
      <c r="Q29" s="81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</row>
    <row r="30" spans="1:29" ht="15" customHeight="1" x14ac:dyDescent="0.25">
      <c r="A30" s="251" t="s">
        <v>15</v>
      </c>
      <c r="B30" s="44" t="s">
        <v>27</v>
      </c>
      <c r="C30" s="113">
        <f t="shared" ref="C30:J32" si="0">C6+C12+C18+C24</f>
        <v>721</v>
      </c>
      <c r="D30" s="39">
        <f t="shared" si="0"/>
        <v>10132</v>
      </c>
      <c r="E30" s="39">
        <f t="shared" si="0"/>
        <v>10853</v>
      </c>
      <c r="F30" s="40">
        <f t="shared" si="0"/>
        <v>95.925402156620109</v>
      </c>
      <c r="G30" s="106">
        <f t="shared" si="0"/>
        <v>3375</v>
      </c>
      <c r="H30" s="39">
        <f t="shared" si="0"/>
        <v>73766</v>
      </c>
      <c r="I30" s="39">
        <f t="shared" si="0"/>
        <v>77141</v>
      </c>
      <c r="J30" s="91">
        <f t="shared" si="0"/>
        <v>71.149500558009976</v>
      </c>
      <c r="K30" s="80"/>
      <c r="Q30" s="81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</row>
    <row r="31" spans="1:29" ht="15" customHeight="1" x14ac:dyDescent="0.25">
      <c r="A31" s="252"/>
      <c r="B31" s="233" t="s">
        <v>9</v>
      </c>
      <c r="C31" s="114">
        <f t="shared" si="0"/>
        <v>950</v>
      </c>
      <c r="D31" s="62">
        <f t="shared" si="0"/>
        <v>9357</v>
      </c>
      <c r="E31" s="62">
        <f t="shared" si="0"/>
        <v>10307</v>
      </c>
      <c r="F31" s="63">
        <f t="shared" si="0"/>
        <v>94.45564516129032</v>
      </c>
      <c r="G31" s="108">
        <f t="shared" si="0"/>
        <v>4412</v>
      </c>
      <c r="H31" s="62">
        <f t="shared" si="0"/>
        <v>68904</v>
      </c>
      <c r="I31" s="62">
        <f t="shared" si="0"/>
        <v>73316</v>
      </c>
      <c r="J31" s="96">
        <f t="shared" si="0"/>
        <v>68.53179536553219</v>
      </c>
      <c r="K31" s="88"/>
      <c r="L31" s="89"/>
      <c r="M31" s="89"/>
      <c r="N31" s="89"/>
      <c r="O31" s="89"/>
      <c r="P31" s="89"/>
      <c r="Q31" s="90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</row>
    <row r="32" spans="1:29" ht="15" customHeight="1" x14ac:dyDescent="0.25">
      <c r="A32" s="252"/>
      <c r="B32" s="233" t="s">
        <v>11</v>
      </c>
      <c r="C32" s="114">
        <f t="shared" si="0"/>
        <v>488</v>
      </c>
      <c r="D32" s="62">
        <f t="shared" si="0"/>
        <v>9285</v>
      </c>
      <c r="E32" s="62">
        <f t="shared" si="0"/>
        <v>9773</v>
      </c>
      <c r="F32" s="63">
        <f t="shared" si="0"/>
        <v>97.089211206040133</v>
      </c>
      <c r="G32" s="108">
        <f t="shared" si="0"/>
        <v>3064</v>
      </c>
      <c r="H32" s="62">
        <f t="shared" si="0"/>
        <v>61964</v>
      </c>
      <c r="I32" s="62">
        <f t="shared" si="0"/>
        <v>65028</v>
      </c>
      <c r="J32" s="96">
        <f t="shared" si="0"/>
        <v>45.338427643138019</v>
      </c>
      <c r="K32" s="88"/>
      <c r="L32" s="89"/>
      <c r="M32" s="89"/>
      <c r="N32" s="89"/>
      <c r="O32" s="89"/>
      <c r="P32" s="89"/>
      <c r="Q32" s="90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</row>
    <row r="33" spans="1:24" ht="15" customHeight="1" thickBot="1" x14ac:dyDescent="0.3">
      <c r="A33" s="252"/>
      <c r="B33" s="233" t="s">
        <v>28</v>
      </c>
      <c r="C33" s="64">
        <f>C30/C31*100</f>
        <v>75.89473684210526</v>
      </c>
      <c r="D33" s="65">
        <f>D30/D31*100</f>
        <v>108.28256919952976</v>
      </c>
      <c r="E33" s="65">
        <f>E30/E31*100</f>
        <v>105.29737071892889</v>
      </c>
      <c r="F33" s="63"/>
      <c r="G33" s="66">
        <f>G30/G31*100</f>
        <v>76.495920217588392</v>
      </c>
      <c r="H33" s="65">
        <f>H30/H31*100</f>
        <v>107.05619412515964</v>
      </c>
      <c r="I33" s="65">
        <f>I30/I31*100</f>
        <v>105.21714223361886</v>
      </c>
      <c r="J33" s="96"/>
      <c r="K33" s="85"/>
      <c r="L33" s="86"/>
      <c r="M33" s="86"/>
      <c r="N33" s="86"/>
      <c r="O33" s="86"/>
      <c r="P33" s="86"/>
      <c r="Q33" s="87"/>
      <c r="X33" s="281"/>
    </row>
    <row r="34" spans="1:24" ht="15" customHeight="1" x14ac:dyDescent="0.25">
      <c r="A34" s="252"/>
      <c r="B34" s="233" t="s">
        <v>30</v>
      </c>
      <c r="C34" s="64">
        <f>C30/C32*100</f>
        <v>147.74590163934425</v>
      </c>
      <c r="D34" s="65">
        <f>D30/D32*100</f>
        <v>109.12224017232094</v>
      </c>
      <c r="E34" s="65">
        <f>E30/E32*100</f>
        <v>111.05085439476107</v>
      </c>
      <c r="F34" s="63"/>
      <c r="G34" s="66">
        <f>G30/G32*100</f>
        <v>110.15013054830287</v>
      </c>
      <c r="H34" s="65">
        <f>H30/H32*100</f>
        <v>119.04654315408946</v>
      </c>
      <c r="I34" s="65">
        <f>I30/I32*100</f>
        <v>118.62736052162145</v>
      </c>
      <c r="J34" s="63"/>
      <c r="K34" s="244" t="s">
        <v>25</v>
      </c>
      <c r="L34" s="245"/>
      <c r="M34" s="245"/>
      <c r="N34" s="245"/>
      <c r="O34" s="245"/>
      <c r="P34" s="245"/>
      <c r="Q34" s="246"/>
    </row>
    <row r="35" spans="1:24" ht="15" customHeight="1" thickBot="1" x14ac:dyDescent="0.3">
      <c r="A35" s="253"/>
      <c r="B35" s="234" t="s">
        <v>7</v>
      </c>
      <c r="C35" s="71">
        <f>C30/E30*100</f>
        <v>6.6433244264258731</v>
      </c>
      <c r="D35" s="72">
        <f>D30/E30*100</f>
        <v>93.356675573574122</v>
      </c>
      <c r="E35" s="72">
        <f>SUM(C35:D35)</f>
        <v>100</v>
      </c>
      <c r="F35" s="73"/>
      <c r="G35" s="74">
        <f>G30/I30*100</f>
        <v>4.3751053266097149</v>
      </c>
      <c r="H35" s="72">
        <f>H30/I30*100</f>
        <v>95.624894673390287</v>
      </c>
      <c r="I35" s="72">
        <f>SUM(G35:H35)</f>
        <v>100</v>
      </c>
      <c r="J35" s="73"/>
      <c r="K35" s="247"/>
      <c r="L35" s="248"/>
      <c r="M35" s="248"/>
      <c r="N35" s="248"/>
      <c r="O35" s="248"/>
      <c r="P35" s="248"/>
      <c r="Q35" s="249"/>
    </row>
    <row r="36" spans="1:24" ht="15" customHeight="1" x14ac:dyDescent="0.25">
      <c r="A36" s="254" t="s">
        <v>16</v>
      </c>
      <c r="B36" s="38" t="s">
        <v>27</v>
      </c>
      <c r="C36" s="113">
        <v>61</v>
      </c>
      <c r="D36" s="39">
        <v>400</v>
      </c>
      <c r="E36" s="39">
        <f>SUM(C36:D36)</f>
        <v>461</v>
      </c>
      <c r="F36" s="40">
        <f>E36/E42*100</f>
        <v>4.0745978433798831</v>
      </c>
      <c r="G36" s="106">
        <v>16105</v>
      </c>
      <c r="H36" s="39">
        <v>15175</v>
      </c>
      <c r="I36" s="39">
        <f>G36+H36</f>
        <v>31280</v>
      </c>
      <c r="J36" s="40">
        <f>I36/I42*100</f>
        <v>28.850499441990017</v>
      </c>
      <c r="K36" s="80"/>
      <c r="Q36" s="81"/>
    </row>
    <row r="37" spans="1:24" ht="15" customHeight="1" x14ac:dyDescent="0.25">
      <c r="A37" s="255"/>
      <c r="B37" s="9" t="s">
        <v>9</v>
      </c>
      <c r="C37" s="115">
        <v>72</v>
      </c>
      <c r="D37" s="32">
        <v>533</v>
      </c>
      <c r="E37" s="201">
        <f>SUM(C37:D37)</f>
        <v>605</v>
      </c>
      <c r="F37" s="33">
        <f>E37/E43*100</f>
        <v>5.544354838709677</v>
      </c>
      <c r="G37" s="107">
        <v>18642</v>
      </c>
      <c r="H37" s="32">
        <v>15023</v>
      </c>
      <c r="I37" s="32">
        <f>G37+H37</f>
        <v>33665</v>
      </c>
      <c r="J37" s="33">
        <f>I37/I43*100</f>
        <v>31.468204634467799</v>
      </c>
      <c r="K37" s="80"/>
      <c r="L37" s="118" t="s">
        <v>8</v>
      </c>
      <c r="M37" s="119">
        <f>J6</f>
        <v>17.213454957987846</v>
      </c>
      <c r="Q37" s="81"/>
    </row>
    <row r="38" spans="1:24" ht="15" customHeight="1" x14ac:dyDescent="0.25">
      <c r="A38" s="255"/>
      <c r="B38" s="9" t="s">
        <v>11</v>
      </c>
      <c r="C38" s="115">
        <v>35</v>
      </c>
      <c r="D38" s="32">
        <v>258</v>
      </c>
      <c r="E38" s="32">
        <f>SUM(C38:D38)</f>
        <v>293</v>
      </c>
      <c r="F38" s="33">
        <f>E38/E44*100</f>
        <v>2.9107887939598647</v>
      </c>
      <c r="G38" s="107">
        <v>37362</v>
      </c>
      <c r="H38" s="32">
        <v>41038</v>
      </c>
      <c r="I38" s="32">
        <f>G38+H38</f>
        <v>78400</v>
      </c>
      <c r="J38" s="33">
        <f>I38/I44*100</f>
        <v>54.661572356861974</v>
      </c>
      <c r="K38" s="80"/>
      <c r="L38" s="118" t="s">
        <v>12</v>
      </c>
      <c r="M38" s="119">
        <f>J12</f>
        <v>45.992012617481855</v>
      </c>
      <c r="Q38" s="81"/>
    </row>
    <row r="39" spans="1:24" ht="15" customHeight="1" x14ac:dyDescent="0.25">
      <c r="A39" s="255"/>
      <c r="B39" s="9" t="s">
        <v>28</v>
      </c>
      <c r="C39" s="34">
        <f>C36/C37*100</f>
        <v>84.722222222222214</v>
      </c>
      <c r="D39" s="35">
        <f>D36/D37*100</f>
        <v>75.046904315196997</v>
      </c>
      <c r="E39" s="35">
        <f>E36/E37*100</f>
        <v>76.198347107438011</v>
      </c>
      <c r="F39" s="33"/>
      <c r="G39" s="36">
        <f>G36/G37*100</f>
        <v>86.390945177556063</v>
      </c>
      <c r="H39" s="35">
        <f>H36/H37*100</f>
        <v>101.01178193436731</v>
      </c>
      <c r="I39" s="35">
        <f>I36/I37*100</f>
        <v>92.91549086588445</v>
      </c>
      <c r="J39" s="33"/>
      <c r="K39" s="80"/>
      <c r="L39" s="118" t="s">
        <v>13</v>
      </c>
      <c r="M39" s="119">
        <f>J18</f>
        <v>7.6544211914665983</v>
      </c>
      <c r="Q39" s="81"/>
    </row>
    <row r="40" spans="1:24" ht="15" customHeight="1" x14ac:dyDescent="0.25">
      <c r="A40" s="255"/>
      <c r="B40" s="9" t="s">
        <v>30</v>
      </c>
      <c r="C40" s="34">
        <f>C36/C38*100</f>
        <v>174.28571428571428</v>
      </c>
      <c r="D40" s="35">
        <f>D36/D38*100</f>
        <v>155.0387596899225</v>
      </c>
      <c r="E40" s="35">
        <f>E36/E38*100</f>
        <v>157.33788395904438</v>
      </c>
      <c r="F40" s="33"/>
      <c r="G40" s="36">
        <f>G36/G38*100</f>
        <v>43.105294149135489</v>
      </c>
      <c r="H40" s="35">
        <f>H36/H38*100</f>
        <v>36.977922900726156</v>
      </c>
      <c r="I40" s="35">
        <f>I36/I38*100</f>
        <v>39.897959183673471</v>
      </c>
      <c r="J40" s="33"/>
      <c r="K40" s="80"/>
      <c r="L40" s="118" t="s">
        <v>14</v>
      </c>
      <c r="M40" s="119">
        <f>J24</f>
        <v>0.28961179107368495</v>
      </c>
      <c r="Q40" s="81"/>
    </row>
    <row r="41" spans="1:24" ht="15" customHeight="1" thickBot="1" x14ac:dyDescent="0.3">
      <c r="A41" s="256"/>
      <c r="B41" s="235" t="s">
        <v>7</v>
      </c>
      <c r="C41" s="68">
        <f>C36/E36*100</f>
        <v>13.232104121475055</v>
      </c>
      <c r="D41" s="69">
        <f>D36/E36*100</f>
        <v>86.767895878524953</v>
      </c>
      <c r="E41" s="69">
        <f>SUM(C41:D41)</f>
        <v>100.00000000000001</v>
      </c>
      <c r="F41" s="37"/>
      <c r="G41" s="70">
        <f>G36/I36*100</f>
        <v>51.48657289002557</v>
      </c>
      <c r="H41" s="69">
        <f>H36/I36*100</f>
        <v>48.513427109974423</v>
      </c>
      <c r="I41" s="69">
        <f>SUM(G41:H41)</f>
        <v>100</v>
      </c>
      <c r="J41" s="37"/>
      <c r="K41" s="80"/>
      <c r="L41" s="118" t="s">
        <v>26</v>
      </c>
      <c r="M41" s="119">
        <f>J36</f>
        <v>28.850499441990017</v>
      </c>
      <c r="Q41" s="81"/>
    </row>
    <row r="42" spans="1:24" ht="15" customHeight="1" x14ac:dyDescent="0.25">
      <c r="A42" s="260" t="s">
        <v>23</v>
      </c>
      <c r="B42" s="67" t="s">
        <v>27</v>
      </c>
      <c r="C42" s="116">
        <f t="shared" ref="C42:D44" si="1">C30+C36</f>
        <v>782</v>
      </c>
      <c r="D42" s="75">
        <f t="shared" si="1"/>
        <v>10532</v>
      </c>
      <c r="E42" s="75">
        <f>SUM(C42:D42)</f>
        <v>11314</v>
      </c>
      <c r="F42" s="76">
        <f>F6+F12+F18+F24+F36</f>
        <v>99.999999999999986</v>
      </c>
      <c r="G42" s="104">
        <f>G30+G36</f>
        <v>19480</v>
      </c>
      <c r="H42" s="75">
        <f t="shared" ref="G42:H44" si="2">H30+H36</f>
        <v>88941</v>
      </c>
      <c r="I42" s="75">
        <f>SUM(G42:H42)</f>
        <v>108421</v>
      </c>
      <c r="J42" s="76">
        <f>J6+J12+J18+J24+J36</f>
        <v>100</v>
      </c>
      <c r="K42" s="80"/>
      <c r="Q42" s="81"/>
    </row>
    <row r="43" spans="1:24" ht="15" customHeight="1" x14ac:dyDescent="0.25">
      <c r="A43" s="260"/>
      <c r="B43" s="45" t="s">
        <v>9</v>
      </c>
      <c r="C43" s="117">
        <f t="shared" si="1"/>
        <v>1022</v>
      </c>
      <c r="D43" s="46">
        <f t="shared" si="1"/>
        <v>9890</v>
      </c>
      <c r="E43" s="46">
        <f>SUM(C43:D43)</f>
        <v>10912</v>
      </c>
      <c r="F43" s="47">
        <f>F31+F37</f>
        <v>100</v>
      </c>
      <c r="G43" s="105">
        <f t="shared" si="2"/>
        <v>23054</v>
      </c>
      <c r="H43" s="46">
        <f t="shared" si="2"/>
        <v>83927</v>
      </c>
      <c r="I43" s="46">
        <f>SUM(G43:H43)</f>
        <v>106981</v>
      </c>
      <c r="J43" s="47">
        <f>J7+J13+J19+J25+J37</f>
        <v>99.999999999999986</v>
      </c>
      <c r="K43" s="80"/>
      <c r="Q43" s="81"/>
    </row>
    <row r="44" spans="1:24" ht="15" customHeight="1" x14ac:dyDescent="0.25">
      <c r="A44" s="260"/>
      <c r="B44" s="45" t="s">
        <v>11</v>
      </c>
      <c r="C44" s="117">
        <f t="shared" si="1"/>
        <v>523</v>
      </c>
      <c r="D44" s="46">
        <f t="shared" si="1"/>
        <v>9543</v>
      </c>
      <c r="E44" s="46">
        <f>SUM(C44:D44)</f>
        <v>10066</v>
      </c>
      <c r="F44" s="47">
        <f>F32+F38</f>
        <v>100</v>
      </c>
      <c r="G44" s="105">
        <f t="shared" si="2"/>
        <v>40426</v>
      </c>
      <c r="H44" s="46">
        <f t="shared" si="2"/>
        <v>103002</v>
      </c>
      <c r="I44" s="282">
        <f>SUM(G44:H44)</f>
        <v>143428</v>
      </c>
      <c r="J44" s="47">
        <f>J32+J38</f>
        <v>100</v>
      </c>
      <c r="K44" s="80"/>
      <c r="Q44" s="81"/>
    </row>
    <row r="45" spans="1:24" ht="15" customHeight="1" x14ac:dyDescent="0.25">
      <c r="A45" s="260"/>
      <c r="B45" s="45" t="s">
        <v>28</v>
      </c>
      <c r="C45" s="48">
        <f>C42/C43*100</f>
        <v>76.516634050880626</v>
      </c>
      <c r="D45" s="49">
        <f>D42/D43*100</f>
        <v>106.49140546006066</v>
      </c>
      <c r="E45" s="49">
        <f>E42/E43*100</f>
        <v>103.68401759530792</v>
      </c>
      <c r="F45" s="47"/>
      <c r="G45" s="50">
        <f>G42/G43*100</f>
        <v>84.497267285503597</v>
      </c>
      <c r="H45" s="49">
        <f>H42/H43*100</f>
        <v>105.97423951767608</v>
      </c>
      <c r="I45" s="49">
        <f>I42/I43*100</f>
        <v>101.3460334078014</v>
      </c>
      <c r="J45" s="47"/>
      <c r="K45" s="80"/>
      <c r="Q45" s="81"/>
    </row>
    <row r="46" spans="1:24" ht="15" customHeight="1" x14ac:dyDescent="0.25">
      <c r="A46" s="260"/>
      <c r="B46" s="45" t="s">
        <v>30</v>
      </c>
      <c r="C46" s="48">
        <f>C42/C44*100</f>
        <v>149.52198852772466</v>
      </c>
      <c r="D46" s="49">
        <f>D42/D44*100</f>
        <v>110.36361731111811</v>
      </c>
      <c r="E46" s="49">
        <f>E42/E44*100</f>
        <v>112.39817206437512</v>
      </c>
      <c r="F46" s="47"/>
      <c r="G46" s="50">
        <f>G42/G44*100</f>
        <v>48.186810468510366</v>
      </c>
      <c r="H46" s="49">
        <f>H42/H44*100</f>
        <v>86.348808760994928</v>
      </c>
      <c r="I46" s="49">
        <f>I42/I44*100</f>
        <v>75.592631843154763</v>
      </c>
      <c r="J46" s="47"/>
      <c r="K46" s="80"/>
      <c r="Q46" s="81"/>
    </row>
    <row r="47" spans="1:24" ht="15" customHeight="1" thickBot="1" x14ac:dyDescent="0.3">
      <c r="A47" s="261"/>
      <c r="B47" s="51" t="s">
        <v>7</v>
      </c>
      <c r="C47" s="52">
        <f>C42/E42*100</f>
        <v>6.9117907017853986</v>
      </c>
      <c r="D47" s="53">
        <f>D42/E42*100</f>
        <v>93.088209298214593</v>
      </c>
      <c r="E47" s="53">
        <f>SUM(C47:D47)</f>
        <v>99.999999999999986</v>
      </c>
      <c r="F47" s="54"/>
      <c r="G47" s="55">
        <f>G42/I42*100</f>
        <v>17.966999013106317</v>
      </c>
      <c r="H47" s="53">
        <f>H42/I42*100</f>
        <v>82.033000986893683</v>
      </c>
      <c r="I47" s="53">
        <f>SUM(G47:H47)</f>
        <v>100</v>
      </c>
      <c r="J47" s="54"/>
      <c r="K47" s="82"/>
      <c r="L47" s="83"/>
      <c r="M47" s="83"/>
      <c r="N47" s="83"/>
      <c r="O47" s="83"/>
      <c r="P47" s="83"/>
      <c r="Q47" s="84"/>
    </row>
    <row r="48" spans="1:24" ht="15" customHeight="1" x14ac:dyDescent="0.25">
      <c r="A48" s="120"/>
      <c r="B48" s="121"/>
      <c r="C48" s="121"/>
      <c r="D48" s="121"/>
      <c r="E48" s="121"/>
      <c r="F48" s="121"/>
      <c r="G48" s="121"/>
      <c r="H48" s="121"/>
    </row>
    <row r="49" spans="1:17" ht="15" customHeight="1" x14ac:dyDescent="0.25">
      <c r="A49" s="122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</row>
    <row r="50" spans="1:17" ht="15" customHeight="1" x14ac:dyDescent="0.25">
      <c r="A50" s="122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</row>
    <row r="51" spans="1:17" ht="15" customHeight="1" x14ac:dyDescent="0.25">
      <c r="A51" s="122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</row>
    <row r="52" spans="1:17" ht="15" customHeight="1" x14ac:dyDescent="0.25">
      <c r="A52" s="122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</row>
    <row r="53" spans="1:17" ht="15" customHeight="1" x14ac:dyDescent="0.25">
      <c r="A53" s="122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</row>
    <row r="54" spans="1:17" ht="15" customHeight="1" x14ac:dyDescent="0.25">
      <c r="A54" s="122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</row>
    <row r="55" spans="1:17" ht="15" customHeight="1" x14ac:dyDescent="0.25">
      <c r="A55" s="122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</row>
    <row r="56" spans="1:17" ht="15" customHeight="1" x14ac:dyDescent="0.25">
      <c r="A56" s="122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</row>
    <row r="57" spans="1:17" ht="15" customHeight="1" x14ac:dyDescent="0.25">
      <c r="A57" s="122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</row>
    <row r="58" spans="1:17" ht="15" customHeight="1" x14ac:dyDescent="0.25">
      <c r="A58" s="122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</row>
    <row r="59" spans="1:17" ht="15" customHeight="1" x14ac:dyDescent="0.25">
      <c r="A59" s="122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</row>
    <row r="60" spans="1:17" ht="15" customHeight="1" x14ac:dyDescent="0.25">
      <c r="A60" s="122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</row>
    <row r="61" spans="1:17" ht="15" customHeight="1" x14ac:dyDescent="0.25">
      <c r="A61" s="122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</row>
    <row r="62" spans="1:17" ht="15" customHeight="1" x14ac:dyDescent="0.25">
      <c r="A62" s="122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</row>
    <row r="63" spans="1:17" ht="15" customHeight="1" x14ac:dyDescent="0.25">
      <c r="A63" s="122"/>
      <c r="B63" s="123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</row>
    <row r="64" spans="1:17" ht="15" customHeight="1" x14ac:dyDescent="0.25">
      <c r="A64" s="122"/>
      <c r="B64" s="123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</row>
    <row r="65" spans="1:17" ht="15" customHeight="1" x14ac:dyDescent="0.25">
      <c r="A65" s="122"/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</row>
    <row r="66" spans="1:17" ht="15" customHeight="1" x14ac:dyDescent="0.25">
      <c r="A66" s="122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</row>
    <row r="67" spans="1:17" ht="15" customHeight="1" x14ac:dyDescent="0.25">
      <c r="A67" s="122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</row>
    <row r="68" spans="1:17" ht="15" customHeight="1" x14ac:dyDescent="0.25">
      <c r="A68" s="122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</row>
    <row r="69" spans="1:17" ht="15" customHeight="1" x14ac:dyDescent="0.25">
      <c r="A69" s="122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</row>
    <row r="70" spans="1:17" ht="15" customHeight="1" x14ac:dyDescent="0.25">
      <c r="A70" s="122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</row>
    <row r="71" spans="1:17" ht="15" customHeight="1" x14ac:dyDescent="0.25">
      <c r="A71" s="122"/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</row>
    <row r="72" spans="1:17" ht="15" customHeight="1" x14ac:dyDescent="0.25">
      <c r="A72" s="122"/>
      <c r="B72" s="123"/>
      <c r="C72" s="123"/>
      <c r="D72" s="123"/>
      <c r="E72" s="123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activeCell="I103" sqref="I103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0" t="s">
        <v>109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  <c r="P1" s="270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</row>
    <row r="2" spans="1:44" ht="9.9499999999999993" customHeight="1" x14ac:dyDescent="0.25">
      <c r="A2" s="270"/>
      <c r="B2" s="270"/>
      <c r="C2" s="270"/>
      <c r="D2" s="270"/>
      <c r="E2" s="270"/>
      <c r="F2" s="270"/>
      <c r="G2" s="270"/>
      <c r="H2" s="270"/>
      <c r="I2" s="270"/>
      <c r="J2" s="270"/>
      <c r="K2" s="270"/>
      <c r="L2" s="270"/>
      <c r="M2" s="270"/>
      <c r="N2" s="270"/>
      <c r="O2" s="270"/>
      <c r="P2" s="270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</row>
    <row r="3" spans="1:44" ht="9.9499999999999993" customHeight="1" thickBot="1" x14ac:dyDescent="0.3">
      <c r="A3" s="271"/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</row>
    <row r="4" spans="1:44" x14ac:dyDescent="0.25">
      <c r="A4" s="279" t="s">
        <v>29</v>
      </c>
      <c r="B4" s="272" t="s">
        <v>27</v>
      </c>
      <c r="C4" s="272"/>
      <c r="D4" s="272"/>
      <c r="E4" s="273" t="s">
        <v>9</v>
      </c>
      <c r="F4" s="272"/>
      <c r="G4" s="274"/>
      <c r="H4" s="272" t="s">
        <v>11</v>
      </c>
      <c r="I4" s="272"/>
      <c r="J4" s="272"/>
      <c r="K4" s="275" t="s">
        <v>28</v>
      </c>
      <c r="L4" s="276"/>
      <c r="M4" s="272" t="s">
        <v>30</v>
      </c>
      <c r="N4" s="272"/>
      <c r="O4" s="277" t="s">
        <v>31</v>
      </c>
      <c r="P4" s="278"/>
      <c r="Q4" s="141"/>
      <c r="R4" s="141"/>
      <c r="S4" s="141"/>
      <c r="T4" s="141"/>
      <c r="U4" s="141"/>
      <c r="V4" s="141"/>
      <c r="W4" s="148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</row>
    <row r="5" spans="1:44" ht="30.75" thickBot="1" x14ac:dyDescent="0.3">
      <c r="A5" s="280"/>
      <c r="B5" s="27" t="s">
        <v>17</v>
      </c>
      <c r="C5" s="28" t="s">
        <v>18</v>
      </c>
      <c r="D5" s="16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67" t="s">
        <v>19</v>
      </c>
      <c r="K5" s="29" t="s">
        <v>17</v>
      </c>
      <c r="L5" s="31" t="s">
        <v>18</v>
      </c>
      <c r="M5" s="27" t="s">
        <v>17</v>
      </c>
      <c r="N5" s="161" t="s">
        <v>18</v>
      </c>
      <c r="O5" s="29" t="s">
        <v>17</v>
      </c>
      <c r="P5" s="31" t="s">
        <v>18</v>
      </c>
      <c r="Q5" t="str">
        <f t="shared" ref="Q5:Q14" si="0">A6</f>
        <v>Njemačka</v>
      </c>
      <c r="R5" s="142">
        <f>D6</f>
        <v>47.516884665741955</v>
      </c>
      <c r="W5" s="143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</row>
    <row r="6" spans="1:44" x14ac:dyDescent="0.25">
      <c r="A6" s="223" t="s">
        <v>34</v>
      </c>
      <c r="B6" s="163">
        <v>4203</v>
      </c>
      <c r="C6" s="164">
        <v>36655</v>
      </c>
      <c r="D6" s="168">
        <f t="shared" ref="D6:D37" si="1">IF($C$83&lt;&gt;0,C6/$C$83*100,0)</f>
        <v>47.516884665741955</v>
      </c>
      <c r="E6" s="165">
        <v>4189</v>
      </c>
      <c r="F6" s="164">
        <v>38514</v>
      </c>
      <c r="G6" s="166">
        <f t="shared" ref="G6:G37" si="2">IF($F$83&lt;&gt;0,F6/$F$83*100,0)</f>
        <v>52.5315074472148</v>
      </c>
      <c r="H6" s="163">
        <v>3183</v>
      </c>
      <c r="I6" s="164">
        <v>26306</v>
      </c>
      <c r="J6" s="168">
        <f t="shared" ref="J6:J37" si="3">IF($I$83&lt;&gt;0,I6/$I$83*100,0)</f>
        <v>40.453343175247589</v>
      </c>
      <c r="K6" s="173">
        <f>IF(OR(B6&lt;&gt;0)*(E6&lt;&gt;0),B6/E6*100," ")</f>
        <v>100.33420864168059</v>
      </c>
      <c r="L6" s="174">
        <f>IF(OR(C6&lt;&gt;0)*(F6&lt;&gt;0),C6/F6*100," ")</f>
        <v>95.173183777327736</v>
      </c>
      <c r="M6" s="239">
        <f>IF(OR(B6&lt;&gt;0)*(H6&lt;&gt;0),B6/H6*100," ")</f>
        <v>132.04524033930255</v>
      </c>
      <c r="N6" s="240">
        <f>IF(OR(C6&lt;&gt;0)*(I6&lt;&gt;0),C6/I6*100," ")</f>
        <v>139.34083479054209</v>
      </c>
      <c r="O6" s="172">
        <f>IF(OR(E6&lt;&gt;0)*(H6&lt;&gt;0),E6/H6*100," ")</f>
        <v>131.60540370719445</v>
      </c>
      <c r="P6" s="174">
        <f>IF(OR(F6&lt;&gt;0)*(I6&lt;&gt;0),F6/I6*100," ")</f>
        <v>146.40766365087811</v>
      </c>
      <c r="Q6" t="str">
        <f t="shared" si="0"/>
        <v>Austrija</v>
      </c>
      <c r="R6" s="142">
        <f t="shared" ref="R6:R14" si="4">D7</f>
        <v>16.17427826966205</v>
      </c>
      <c r="W6" s="143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</row>
    <row r="7" spans="1:44" x14ac:dyDescent="0.25">
      <c r="A7" s="221" t="s">
        <v>35</v>
      </c>
      <c r="B7" s="149">
        <v>1931</v>
      </c>
      <c r="C7" s="150">
        <v>12477</v>
      </c>
      <c r="D7" s="169">
        <f t="shared" si="1"/>
        <v>16.17427826966205</v>
      </c>
      <c r="E7" s="153">
        <v>1913</v>
      </c>
      <c r="F7" s="150">
        <v>12094</v>
      </c>
      <c r="G7" s="56">
        <f t="shared" si="2"/>
        <v>16.495717169512794</v>
      </c>
      <c r="H7" s="149">
        <v>1794</v>
      </c>
      <c r="I7" s="150">
        <v>10631</v>
      </c>
      <c r="J7" s="168">
        <f t="shared" si="3"/>
        <v>16.348342252568123</v>
      </c>
      <c r="K7" s="57">
        <f t="shared" ref="K7:K70" si="5">IF(OR(B7&lt;&gt;0)*(E7&lt;&gt;0),B7/E7*100," ")</f>
        <v>100.94093047569264</v>
      </c>
      <c r="L7" s="58">
        <f t="shared" ref="L7:L70" si="6">IF(OR(C7&lt;&gt;0)*(F7&lt;&gt;0),C7/F7*100," ")</f>
        <v>103.16685959980157</v>
      </c>
      <c r="M7" s="57">
        <f t="shared" ref="M7:M70" si="7">IF(OR(B7&lt;&gt;0)*(H7&lt;&gt;0),B7/H7*100," ")</f>
        <v>107.63656633221849</v>
      </c>
      <c r="N7" s="58">
        <f t="shared" ref="N7:N70" si="8">IF(OR(C7&lt;&gt;0)*(I7&lt;&gt;0),C7/I7*100," ")</f>
        <v>117.36431191797574</v>
      </c>
      <c r="O7" s="59">
        <f t="shared" ref="O7:O70" si="9">IF(OR(E7&lt;&gt;0)*(H7&lt;&gt;0),E7/H7*100," ")</f>
        <v>106.63322185061315</v>
      </c>
      <c r="P7" s="58">
        <f t="shared" ref="P7:P70" si="10">IF(OR(F7&lt;&gt;0)*(I7&lt;&gt;0),F7/I7*100," ")</f>
        <v>113.76164048537296</v>
      </c>
      <c r="Q7" t="str">
        <f t="shared" si="0"/>
        <v>Italija</v>
      </c>
      <c r="R7" s="142">
        <f t="shared" si="4"/>
        <v>4.5993699848329683</v>
      </c>
      <c r="W7" s="143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</row>
    <row r="8" spans="1:44" x14ac:dyDescent="0.25">
      <c r="A8" s="221" t="s">
        <v>36</v>
      </c>
      <c r="B8" s="149">
        <v>559</v>
      </c>
      <c r="C8" s="150">
        <v>3548</v>
      </c>
      <c r="D8" s="169">
        <f t="shared" si="1"/>
        <v>4.5993699848329683</v>
      </c>
      <c r="E8" s="153">
        <v>306</v>
      </c>
      <c r="F8" s="150">
        <v>1587</v>
      </c>
      <c r="G8" s="56">
        <f t="shared" si="2"/>
        <v>2.1646025424191171</v>
      </c>
      <c r="H8" s="149">
        <v>681</v>
      </c>
      <c r="I8" s="150">
        <v>3859</v>
      </c>
      <c r="J8" s="168">
        <f t="shared" si="3"/>
        <v>5.9343667343298279</v>
      </c>
      <c r="K8" s="57">
        <f t="shared" si="5"/>
        <v>182.6797385620915</v>
      </c>
      <c r="L8" s="58">
        <f t="shared" si="6"/>
        <v>223.56647763074986</v>
      </c>
      <c r="M8" s="57">
        <f t="shared" si="7"/>
        <v>82.08516886930984</v>
      </c>
      <c r="N8" s="58">
        <f t="shared" si="8"/>
        <v>91.940917336097442</v>
      </c>
      <c r="O8" s="59">
        <f t="shared" si="9"/>
        <v>44.933920704845818</v>
      </c>
      <c r="P8" s="58">
        <f t="shared" si="10"/>
        <v>41.124643690075146</v>
      </c>
      <c r="Q8" t="str">
        <f t="shared" si="0"/>
        <v>Slovenija</v>
      </c>
      <c r="R8" s="142">
        <f t="shared" si="4"/>
        <v>4.5578875046991874</v>
      </c>
      <c r="W8" s="143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</row>
    <row r="9" spans="1:44" x14ac:dyDescent="0.25">
      <c r="A9" s="221" t="s">
        <v>37</v>
      </c>
      <c r="B9" s="149">
        <v>708</v>
      </c>
      <c r="C9" s="150">
        <v>3516</v>
      </c>
      <c r="D9" s="169">
        <f t="shared" si="1"/>
        <v>4.5578875046991874</v>
      </c>
      <c r="E9" s="153">
        <v>598</v>
      </c>
      <c r="F9" s="150">
        <v>2459</v>
      </c>
      <c r="G9" s="56">
        <f t="shared" si="2"/>
        <v>3.3539745758088277</v>
      </c>
      <c r="H9" s="149">
        <v>893</v>
      </c>
      <c r="I9" s="150">
        <v>4071</v>
      </c>
      <c r="J9" s="168">
        <f t="shared" si="3"/>
        <v>6.2603801439379962</v>
      </c>
      <c r="K9" s="57">
        <f t="shared" si="5"/>
        <v>118.39464882943145</v>
      </c>
      <c r="L9" s="58">
        <f t="shared" si="6"/>
        <v>142.98495323302157</v>
      </c>
      <c r="M9" s="57">
        <f t="shared" si="7"/>
        <v>79.283314669652867</v>
      </c>
      <c r="N9" s="58">
        <f t="shared" si="8"/>
        <v>86.366985998526161</v>
      </c>
      <c r="O9" s="59">
        <f t="shared" si="9"/>
        <v>66.965285554311322</v>
      </c>
      <c r="P9" s="58">
        <f t="shared" si="10"/>
        <v>60.40284942274625</v>
      </c>
      <c r="Q9" t="str">
        <f t="shared" si="0"/>
        <v>Hrvatska</v>
      </c>
      <c r="R9" s="142">
        <f t="shared" si="4"/>
        <v>4.3751053266097149</v>
      </c>
      <c r="W9" s="143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</row>
    <row r="10" spans="1:44" x14ac:dyDescent="0.25">
      <c r="A10" s="221" t="s">
        <v>38</v>
      </c>
      <c r="B10" s="149">
        <v>721</v>
      </c>
      <c r="C10" s="150">
        <v>3375</v>
      </c>
      <c r="D10" s="169">
        <f t="shared" si="1"/>
        <v>4.3751053266097149</v>
      </c>
      <c r="E10" s="153">
        <v>950</v>
      </c>
      <c r="F10" s="150">
        <v>4412</v>
      </c>
      <c r="G10" s="56">
        <f t="shared" si="2"/>
        <v>6.0177860221506903</v>
      </c>
      <c r="H10" s="149">
        <v>488</v>
      </c>
      <c r="I10" s="150">
        <v>3064</v>
      </c>
      <c r="J10" s="168">
        <f t="shared" si="3"/>
        <v>4.711816448299194</v>
      </c>
      <c r="K10" s="57">
        <f t="shared" si="5"/>
        <v>75.89473684210526</v>
      </c>
      <c r="L10" s="58">
        <f t="shared" si="6"/>
        <v>76.495920217588392</v>
      </c>
      <c r="M10" s="57">
        <f t="shared" si="7"/>
        <v>147.74590163934425</v>
      </c>
      <c r="N10" s="58">
        <f t="shared" si="8"/>
        <v>110.15013054830287</v>
      </c>
      <c r="O10" s="59">
        <f t="shared" si="9"/>
        <v>194.67213114754099</v>
      </c>
      <c r="P10" s="58">
        <f t="shared" si="10"/>
        <v>143.99477806788511</v>
      </c>
      <c r="Q10" t="str">
        <f t="shared" si="0"/>
        <v>Poljska</v>
      </c>
      <c r="R10" s="142">
        <f t="shared" si="4"/>
        <v>3.6284206842016569</v>
      </c>
      <c r="W10" s="143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</row>
    <row r="11" spans="1:44" x14ac:dyDescent="0.25">
      <c r="A11" s="222" t="s">
        <v>39</v>
      </c>
      <c r="B11" s="157">
        <v>340</v>
      </c>
      <c r="C11" s="158">
        <v>2799</v>
      </c>
      <c r="D11" s="170">
        <f t="shared" si="1"/>
        <v>3.6284206842016569</v>
      </c>
      <c r="E11" s="159">
        <v>270</v>
      </c>
      <c r="F11" s="158">
        <v>2000</v>
      </c>
      <c r="G11" s="160">
        <f t="shared" si="2"/>
        <v>2.7279175077745648</v>
      </c>
      <c r="H11" s="157">
        <v>321</v>
      </c>
      <c r="I11" s="151">
        <v>2349</v>
      </c>
      <c r="J11" s="195">
        <f t="shared" si="3"/>
        <v>3.6122900904225874</v>
      </c>
      <c r="K11" s="132">
        <f t="shared" si="5"/>
        <v>125.92592592592592</v>
      </c>
      <c r="L11" s="133">
        <f t="shared" si="6"/>
        <v>139.94999999999999</v>
      </c>
      <c r="M11" s="132">
        <f t="shared" si="7"/>
        <v>105.91900311526479</v>
      </c>
      <c r="N11" s="133">
        <f t="shared" si="8"/>
        <v>119.15708812260537</v>
      </c>
      <c r="O11" s="134">
        <f t="shared" si="9"/>
        <v>84.112149532710276</v>
      </c>
      <c r="P11" s="133">
        <f t="shared" si="10"/>
        <v>85.142613878246067</v>
      </c>
      <c r="Q11" t="str">
        <f t="shared" si="0"/>
        <v>Češka</v>
      </c>
      <c r="R11" s="142">
        <f t="shared" si="4"/>
        <v>3.4871209862459653</v>
      </c>
      <c r="W11" s="143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</row>
    <row r="12" spans="1:44" x14ac:dyDescent="0.25">
      <c r="A12" s="222" t="s">
        <v>40</v>
      </c>
      <c r="B12" s="157">
        <v>341</v>
      </c>
      <c r="C12" s="158">
        <v>2690</v>
      </c>
      <c r="D12" s="170">
        <f t="shared" si="1"/>
        <v>3.4871209862459653</v>
      </c>
      <c r="E12" s="159">
        <v>353</v>
      </c>
      <c r="F12" s="158">
        <v>2678</v>
      </c>
      <c r="G12" s="160">
        <f t="shared" si="2"/>
        <v>3.6526815429101425</v>
      </c>
      <c r="H12" s="157">
        <v>287</v>
      </c>
      <c r="I12" s="151">
        <v>2395</v>
      </c>
      <c r="J12" s="195">
        <f t="shared" si="3"/>
        <v>3.6830288491111522</v>
      </c>
      <c r="K12" s="132">
        <f t="shared" si="5"/>
        <v>96.600566572237952</v>
      </c>
      <c r="L12" s="133">
        <f t="shared" si="6"/>
        <v>100.44809559372668</v>
      </c>
      <c r="M12" s="132">
        <f t="shared" si="7"/>
        <v>118.81533101045297</v>
      </c>
      <c r="N12" s="133">
        <f t="shared" si="8"/>
        <v>112.31732776617953</v>
      </c>
      <c r="O12" s="134">
        <f t="shared" si="9"/>
        <v>122.99651567944252</v>
      </c>
      <c r="P12" s="133">
        <f t="shared" si="10"/>
        <v>111.81628392484342</v>
      </c>
      <c r="Q12" t="str">
        <f t="shared" si="0"/>
        <v>Mađarska</v>
      </c>
      <c r="R12" s="142">
        <f t="shared" si="4"/>
        <v>3.1098896825293942</v>
      </c>
      <c r="W12" s="143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</row>
    <row r="13" spans="1:44" x14ac:dyDescent="0.25">
      <c r="A13" s="222" t="s">
        <v>41</v>
      </c>
      <c r="B13" s="157">
        <v>426</v>
      </c>
      <c r="C13" s="158">
        <v>2399</v>
      </c>
      <c r="D13" s="170">
        <f t="shared" si="1"/>
        <v>3.1098896825293942</v>
      </c>
      <c r="E13" s="159">
        <v>282</v>
      </c>
      <c r="F13" s="158">
        <v>1622</v>
      </c>
      <c r="G13" s="160">
        <f t="shared" si="2"/>
        <v>2.2123410988051719</v>
      </c>
      <c r="H13" s="157">
        <v>487</v>
      </c>
      <c r="I13" s="151">
        <v>2898</v>
      </c>
      <c r="J13" s="195">
        <f t="shared" si="3"/>
        <v>4.4565417973795904</v>
      </c>
      <c r="K13" s="132">
        <f t="shared" si="5"/>
        <v>151.06382978723406</v>
      </c>
      <c r="L13" s="133">
        <f t="shared" si="6"/>
        <v>147.90382244143035</v>
      </c>
      <c r="M13" s="132">
        <f t="shared" si="7"/>
        <v>87.474332648870629</v>
      </c>
      <c r="N13" s="133">
        <f t="shared" si="8"/>
        <v>82.781228433402347</v>
      </c>
      <c r="O13" s="134">
        <f t="shared" si="9"/>
        <v>57.905544147843948</v>
      </c>
      <c r="P13" s="133">
        <f t="shared" si="10"/>
        <v>55.969634230503793</v>
      </c>
      <c r="Q13" t="str">
        <f t="shared" si="0"/>
        <v>Slovačka</v>
      </c>
      <c r="R13" s="142">
        <f t="shared" si="4"/>
        <v>2.872661749264334</v>
      </c>
      <c r="W13" s="143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</row>
    <row r="14" spans="1:44" x14ac:dyDescent="0.25">
      <c r="A14" s="222" t="s">
        <v>42</v>
      </c>
      <c r="B14" s="157">
        <v>223</v>
      </c>
      <c r="C14" s="158">
        <v>2216</v>
      </c>
      <c r="D14" s="170">
        <f>IF($C$83&lt;&gt;0,C14/$C$83*100,0)</f>
        <v>2.872661749264334</v>
      </c>
      <c r="E14" s="159">
        <v>150</v>
      </c>
      <c r="F14" s="158">
        <v>1045</v>
      </c>
      <c r="G14" s="160">
        <f t="shared" si="2"/>
        <v>1.4253368978122101</v>
      </c>
      <c r="H14" s="157">
        <v>204</v>
      </c>
      <c r="I14" s="151">
        <v>1523</v>
      </c>
      <c r="J14" s="195">
        <f t="shared" si="3"/>
        <v>2.3420680322322691</v>
      </c>
      <c r="K14" s="132">
        <f t="shared" si="5"/>
        <v>148.66666666666666</v>
      </c>
      <c r="L14" s="133">
        <f t="shared" si="6"/>
        <v>212.05741626794259</v>
      </c>
      <c r="M14" s="132">
        <f t="shared" si="7"/>
        <v>109.31372549019606</v>
      </c>
      <c r="N14" s="133">
        <f t="shared" si="8"/>
        <v>145.50229809586344</v>
      </c>
      <c r="O14" s="134">
        <f t="shared" si="9"/>
        <v>73.529411764705884</v>
      </c>
      <c r="P14" s="133">
        <f t="shared" si="10"/>
        <v>68.614576493762314</v>
      </c>
      <c r="Q14" t="str">
        <f t="shared" si="0"/>
        <v>Letonija</v>
      </c>
      <c r="R14" s="142">
        <f t="shared" si="4"/>
        <v>1.5905938476296653</v>
      </c>
      <c r="W14" s="143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</row>
    <row r="15" spans="1:44" ht="15.75" thickBot="1" x14ac:dyDescent="0.3">
      <c r="A15" s="222" t="s">
        <v>43</v>
      </c>
      <c r="B15" s="157">
        <v>163</v>
      </c>
      <c r="C15" s="158">
        <v>1227</v>
      </c>
      <c r="D15" s="170">
        <f t="shared" si="1"/>
        <v>1.5905938476296653</v>
      </c>
      <c r="E15" s="159">
        <v>53</v>
      </c>
      <c r="F15" s="158">
        <v>382</v>
      </c>
      <c r="G15" s="160">
        <f t="shared" si="2"/>
        <v>0.52103224398494186</v>
      </c>
      <c r="H15" s="157">
        <v>66</v>
      </c>
      <c r="I15" s="151">
        <v>746</v>
      </c>
      <c r="J15" s="195">
        <f t="shared" si="3"/>
        <v>1.1471981300362921</v>
      </c>
      <c r="K15" s="132">
        <f t="shared" si="5"/>
        <v>307.54716981132077</v>
      </c>
      <c r="L15" s="133">
        <f t="shared" si="6"/>
        <v>321.20418848167537</v>
      </c>
      <c r="M15" s="132">
        <f t="shared" si="7"/>
        <v>246.96969696969697</v>
      </c>
      <c r="N15" s="133">
        <f t="shared" si="8"/>
        <v>164.47721179624665</v>
      </c>
      <c r="O15" s="134">
        <f t="shared" si="9"/>
        <v>80.303030303030297</v>
      </c>
      <c r="P15" s="133">
        <f t="shared" si="10"/>
        <v>51.206434316353885</v>
      </c>
      <c r="Q15" s="144"/>
      <c r="R15" s="146"/>
      <c r="S15" s="144"/>
      <c r="T15" s="144"/>
      <c r="U15" s="144"/>
      <c r="V15" s="144"/>
      <c r="W15" s="145"/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</row>
    <row r="16" spans="1:44" x14ac:dyDescent="0.25">
      <c r="A16" s="10" t="s">
        <v>44</v>
      </c>
      <c r="B16" s="110">
        <v>189</v>
      </c>
      <c r="C16" s="11">
        <v>873</v>
      </c>
      <c r="D16" s="171">
        <f t="shared" si="1"/>
        <v>1.1316939111497129</v>
      </c>
      <c r="E16" s="112">
        <v>227</v>
      </c>
      <c r="F16" s="11">
        <v>1012</v>
      </c>
      <c r="G16" s="131">
        <f t="shared" si="2"/>
        <v>1.3803262589339298</v>
      </c>
      <c r="H16" s="110">
        <v>149</v>
      </c>
      <c r="I16" s="11">
        <v>694</v>
      </c>
      <c r="J16" s="196">
        <f t="shared" si="3"/>
        <v>1.0672325767361752</v>
      </c>
      <c r="K16" s="135">
        <f>IF(OR(B19&lt;&gt;0)*(E16&lt;&gt;0),B19/E16*100," ")</f>
        <v>56.828193832599119</v>
      </c>
      <c r="L16" s="136">
        <f>IF(OR(C19&lt;&gt;0)*(F16&lt;&gt;0),C19/F16*100," ")</f>
        <v>50.296442687747032</v>
      </c>
      <c r="M16" s="135">
        <f>IF(OR(B19&lt;&gt;0)*(H16&lt;&gt;0),B19/H16*100," ")</f>
        <v>86.577181208053688</v>
      </c>
      <c r="N16" s="136">
        <f>IF(OR(C19&lt;&gt;0)*(I16&lt;&gt;0),C19/I16*100," ")</f>
        <v>73.342939481268004</v>
      </c>
      <c r="O16" s="137">
        <f t="shared" si="9"/>
        <v>152.34899328859061</v>
      </c>
      <c r="P16" s="136">
        <f t="shared" si="10"/>
        <v>145.82132564841498</v>
      </c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</row>
    <row r="17" spans="1:44" x14ac:dyDescent="0.25">
      <c r="A17" s="10" t="s">
        <v>45</v>
      </c>
      <c r="B17" s="110">
        <v>171</v>
      </c>
      <c r="C17" s="11">
        <v>790</v>
      </c>
      <c r="D17" s="171">
        <f t="shared" si="1"/>
        <v>1.0240987283027183</v>
      </c>
      <c r="E17" s="112">
        <v>214</v>
      </c>
      <c r="F17" s="11">
        <v>934</v>
      </c>
      <c r="G17" s="131">
        <f t="shared" si="2"/>
        <v>1.2739374761307218</v>
      </c>
      <c r="H17" s="110">
        <v>239</v>
      </c>
      <c r="I17" s="11">
        <v>860</v>
      </c>
      <c r="J17" s="196">
        <f t="shared" si="3"/>
        <v>1.322507227655779</v>
      </c>
      <c r="K17" s="135">
        <f>IF(OR(B22&lt;&gt;0)*(E17&lt;&gt;0),B22/E17*100," ")</f>
        <v>41.121495327102799</v>
      </c>
      <c r="L17" s="136">
        <f>IF(OR(C22&lt;&gt;0)*(F17&lt;&gt;0),C22/F17*100," ")</f>
        <v>32.119914346895072</v>
      </c>
      <c r="M17" s="135">
        <f>IF(OR(B22&lt;&gt;0)*(H17&lt;&gt;0),B22/H17*100," ")</f>
        <v>36.820083682008367</v>
      </c>
      <c r="N17" s="136">
        <f>IF(OR(C22&lt;&gt;0)*(I17&lt;&gt;0),C22/I17*100," ")</f>
        <v>34.883720930232556</v>
      </c>
      <c r="O17" s="137">
        <f t="shared" si="9"/>
        <v>89.539748953974893</v>
      </c>
      <c r="P17" s="136">
        <f t="shared" si="10"/>
        <v>108.6046511627907</v>
      </c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</row>
    <row r="18" spans="1:44" x14ac:dyDescent="0.25">
      <c r="A18" s="10" t="s">
        <v>46</v>
      </c>
      <c r="B18" s="110">
        <v>81</v>
      </c>
      <c r="C18" s="11">
        <v>677</v>
      </c>
      <c r="D18" s="171">
        <f t="shared" si="1"/>
        <v>0.87761372033030427</v>
      </c>
      <c r="E18" s="112">
        <v>57</v>
      </c>
      <c r="F18" s="11">
        <v>436</v>
      </c>
      <c r="G18" s="131">
        <f t="shared" si="2"/>
        <v>0.5946860166948551</v>
      </c>
      <c r="H18" s="110">
        <v>162</v>
      </c>
      <c r="I18" s="11">
        <v>1226</v>
      </c>
      <c r="J18" s="196">
        <f t="shared" si="3"/>
        <v>1.8853416989604479</v>
      </c>
      <c r="K18" s="135">
        <f>IF(OR(B20&lt;&gt;0)*(E18&lt;&gt;0),B20/E18*100," ")</f>
        <v>140.35087719298244</v>
      </c>
      <c r="L18" s="136">
        <f>IF(OR(C20&lt;&gt;0)*(F18&lt;&gt;0),C20/F18*100," ")</f>
        <v>110.77981651376147</v>
      </c>
      <c r="M18" s="135">
        <f>IF(OR(B20&lt;&gt;0)*(H18&lt;&gt;0),B20/H18*100," ")</f>
        <v>49.382716049382715</v>
      </c>
      <c r="N18" s="136">
        <f>IF(OR(C20&lt;&gt;0)*(I18&lt;&gt;0),C20/I18*100," ")</f>
        <v>39.396411092985318</v>
      </c>
      <c r="O18" s="137">
        <f t="shared" si="9"/>
        <v>35.185185185185183</v>
      </c>
      <c r="P18" s="136">
        <f t="shared" si="10"/>
        <v>35.562805872756933</v>
      </c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</row>
    <row r="19" spans="1:44" x14ac:dyDescent="0.25">
      <c r="A19" s="10" t="s">
        <v>47</v>
      </c>
      <c r="B19" s="184">
        <v>129</v>
      </c>
      <c r="C19" s="152">
        <v>509</v>
      </c>
      <c r="D19" s="171">
        <f t="shared" si="1"/>
        <v>0.65983069962795393</v>
      </c>
      <c r="E19" s="112">
        <v>94</v>
      </c>
      <c r="F19" s="11">
        <v>516</v>
      </c>
      <c r="G19" s="131">
        <f t="shared" si="2"/>
        <v>0.70380271700583774</v>
      </c>
      <c r="H19" s="110">
        <v>70</v>
      </c>
      <c r="I19" s="11">
        <v>292</v>
      </c>
      <c r="J19" s="196">
        <f t="shared" si="3"/>
        <v>0.44903733776219473</v>
      </c>
      <c r="K19" s="135">
        <f t="shared" ref="K19:L22" si="11">IF(OR(B19&lt;&gt;0)*(E19&lt;&gt;0),B19/E19*100," ")</f>
        <v>137.2340425531915</v>
      </c>
      <c r="L19" s="136">
        <f t="shared" si="11"/>
        <v>98.643410852713174</v>
      </c>
      <c r="M19" s="135">
        <f t="shared" ref="M19:N25" si="12">IF(OR(B23&lt;&gt;0)*(H19&lt;&gt;0),B23/H19*100," ")</f>
        <v>47.142857142857139</v>
      </c>
      <c r="N19" s="136">
        <f t="shared" si="12"/>
        <v>82.191780821917803</v>
      </c>
      <c r="O19" s="137">
        <f t="shared" si="9"/>
        <v>134.28571428571428</v>
      </c>
      <c r="P19" s="136">
        <f t="shared" si="10"/>
        <v>176.7123287671233</v>
      </c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</row>
    <row r="20" spans="1:44" x14ac:dyDescent="0.25">
      <c r="A20" s="10" t="s">
        <v>48</v>
      </c>
      <c r="B20" s="184">
        <v>80</v>
      </c>
      <c r="C20" s="152">
        <v>483</v>
      </c>
      <c r="D20" s="171">
        <f t="shared" si="1"/>
        <v>0.62612618451925695</v>
      </c>
      <c r="E20" s="112">
        <v>68</v>
      </c>
      <c r="F20" s="11">
        <v>587</v>
      </c>
      <c r="G20" s="131">
        <f t="shared" si="2"/>
        <v>0.80064378853183482</v>
      </c>
      <c r="H20" s="110">
        <v>54</v>
      </c>
      <c r="I20" s="11">
        <v>427</v>
      </c>
      <c r="J20" s="196">
        <f t="shared" si="3"/>
        <v>0.65664021652211357</v>
      </c>
      <c r="K20" s="135">
        <f t="shared" si="11"/>
        <v>117.64705882352942</v>
      </c>
      <c r="L20" s="136">
        <f t="shared" si="11"/>
        <v>82.282793867120958</v>
      </c>
      <c r="M20" s="135">
        <f t="shared" si="12"/>
        <v>90.740740740740748</v>
      </c>
      <c r="N20" s="136">
        <f t="shared" si="12"/>
        <v>54.098360655737707</v>
      </c>
      <c r="O20" s="137">
        <f t="shared" si="9"/>
        <v>125.92592592592592</v>
      </c>
      <c r="P20" s="136">
        <f t="shared" si="10"/>
        <v>137.47072599531614</v>
      </c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</row>
    <row r="21" spans="1:44" ht="17.25" customHeight="1" x14ac:dyDescent="0.25">
      <c r="A21" s="10" t="s">
        <v>49</v>
      </c>
      <c r="B21" s="110">
        <v>74</v>
      </c>
      <c r="C21" s="11">
        <v>460</v>
      </c>
      <c r="D21" s="171">
        <f t="shared" si="1"/>
        <v>0.59631065192310184</v>
      </c>
      <c r="E21" s="112">
        <v>101</v>
      </c>
      <c r="F21" s="11">
        <v>610</v>
      </c>
      <c r="G21" s="131">
        <f t="shared" si="2"/>
        <v>0.83201483987124236</v>
      </c>
      <c r="H21" s="110">
        <v>84</v>
      </c>
      <c r="I21" s="11">
        <v>505</v>
      </c>
      <c r="J21" s="196">
        <f t="shared" si="3"/>
        <v>0.77658854647228892</v>
      </c>
      <c r="K21" s="135">
        <f t="shared" si="11"/>
        <v>73.267326732673268</v>
      </c>
      <c r="L21" s="136">
        <f t="shared" si="11"/>
        <v>75.409836065573771</v>
      </c>
      <c r="M21" s="135">
        <f t="shared" si="12"/>
        <v>59.523809523809526</v>
      </c>
      <c r="N21" s="136">
        <f t="shared" si="12"/>
        <v>43.564356435643568</v>
      </c>
      <c r="O21" s="137">
        <f t="shared" si="9"/>
        <v>120.23809523809523</v>
      </c>
      <c r="P21" s="136">
        <f t="shared" si="10"/>
        <v>120.79207920792079</v>
      </c>
      <c r="Q21" s="147"/>
      <c r="R21" s="147"/>
      <c r="S21" s="147"/>
      <c r="T21" s="147"/>
      <c r="U21" s="147"/>
      <c r="V21" s="147"/>
      <c r="W21" s="14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</row>
    <row r="22" spans="1:44" x14ac:dyDescent="0.25">
      <c r="A22" s="10" t="s">
        <v>50</v>
      </c>
      <c r="B22" s="184">
        <v>88</v>
      </c>
      <c r="C22" s="152">
        <v>300</v>
      </c>
      <c r="D22" s="171">
        <f t="shared" si="1"/>
        <v>0.38889825125419686</v>
      </c>
      <c r="E22" s="112">
        <v>34</v>
      </c>
      <c r="F22" s="11">
        <v>180</v>
      </c>
      <c r="G22" s="131">
        <f t="shared" si="2"/>
        <v>0.24551257569971086</v>
      </c>
      <c r="H22" s="110">
        <v>60</v>
      </c>
      <c r="I22" s="11">
        <v>203</v>
      </c>
      <c r="J22" s="196">
        <f t="shared" si="3"/>
        <v>0.31217321769084089</v>
      </c>
      <c r="K22" s="135">
        <f t="shared" si="11"/>
        <v>258.8235294117647</v>
      </c>
      <c r="L22" s="224">
        <f t="shared" si="11"/>
        <v>166.66666666666669</v>
      </c>
      <c r="M22" s="135">
        <f t="shared" si="12"/>
        <v>50</v>
      </c>
      <c r="N22" s="136">
        <f t="shared" si="12"/>
        <v>100</v>
      </c>
      <c r="O22" s="137">
        <f t="shared" si="9"/>
        <v>56.666666666666664</v>
      </c>
      <c r="P22" s="136">
        <f t="shared" si="10"/>
        <v>88.669950738916256</v>
      </c>
      <c r="Q22" s="147"/>
      <c r="R22" s="147"/>
      <c r="S22" s="147"/>
      <c r="T22" s="147"/>
      <c r="U22" s="147"/>
      <c r="V22" s="147"/>
      <c r="W22" s="147"/>
      <c r="X22" s="147"/>
      <c r="Y22" s="147"/>
      <c r="Z22" s="147"/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</row>
    <row r="23" spans="1:44" x14ac:dyDescent="0.25">
      <c r="A23" s="10" t="s">
        <v>51</v>
      </c>
      <c r="B23" s="184">
        <v>33</v>
      </c>
      <c r="C23" s="152">
        <v>240</v>
      </c>
      <c r="D23" s="171">
        <f t="shared" si="1"/>
        <v>0.31111860100335748</v>
      </c>
      <c r="E23" s="112">
        <v>2</v>
      </c>
      <c r="F23" s="11">
        <v>18</v>
      </c>
      <c r="G23" s="131">
        <f t="shared" si="2"/>
        <v>2.4551257569971088E-2</v>
      </c>
      <c r="H23" s="110">
        <v>3</v>
      </c>
      <c r="I23" s="11">
        <v>11</v>
      </c>
      <c r="J23" s="196">
        <f t="shared" si="3"/>
        <v>1.6915790121178571E-2</v>
      </c>
      <c r="K23" s="135">
        <f>IF(OR(B23&lt;&gt;0)*(E23&lt;&gt;0),B23/E23*100," ")</f>
        <v>1650</v>
      </c>
      <c r="L23" s="136">
        <f>IF(OR(C27&lt;&gt;0)*(F23&lt;&gt;0),C27/F23*100," ")</f>
        <v>1077.7777777777778</v>
      </c>
      <c r="M23" s="135">
        <f t="shared" si="12"/>
        <v>866.66666666666663</v>
      </c>
      <c r="N23" s="136">
        <f t="shared" si="12"/>
        <v>1763.6363636363637</v>
      </c>
      <c r="O23" s="137">
        <f t="shared" si="9"/>
        <v>66.666666666666657</v>
      </c>
      <c r="P23" s="136">
        <f t="shared" si="10"/>
        <v>163.63636363636365</v>
      </c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</row>
    <row r="24" spans="1:44" x14ac:dyDescent="0.25">
      <c r="A24" s="10" t="s">
        <v>52</v>
      </c>
      <c r="B24" s="184">
        <v>49</v>
      </c>
      <c r="C24" s="152">
        <v>231</v>
      </c>
      <c r="D24" s="171">
        <f t="shared" si="1"/>
        <v>0.2994516534657316</v>
      </c>
      <c r="E24" s="112">
        <v>16</v>
      </c>
      <c r="F24" s="11">
        <v>105</v>
      </c>
      <c r="G24" s="131">
        <f t="shared" si="2"/>
        <v>0.14321566915816464</v>
      </c>
      <c r="H24" s="110">
        <v>85</v>
      </c>
      <c r="I24" s="11">
        <v>433</v>
      </c>
      <c r="J24" s="196">
        <f t="shared" si="3"/>
        <v>0.66586701113366553</v>
      </c>
      <c r="K24" s="135">
        <f>IF(OR(B28&lt;&gt;0)*(E24&lt;&gt;0),B28/E24*100," ")</f>
        <v>325</v>
      </c>
      <c r="L24" s="136">
        <f>IF(OR(C28&lt;&gt;0)*(F24&lt;&gt;0),C28/F24*100," ")</f>
        <v>155.23809523809524</v>
      </c>
      <c r="M24" s="135">
        <f t="shared" si="12"/>
        <v>61.176470588235297</v>
      </c>
      <c r="N24" s="136">
        <f t="shared" si="12"/>
        <v>37.644341801385686</v>
      </c>
      <c r="O24" s="137">
        <f t="shared" si="9"/>
        <v>18.823529411764707</v>
      </c>
      <c r="P24" s="136">
        <f t="shared" si="10"/>
        <v>24.249422632794456</v>
      </c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</row>
    <row r="25" spans="1:44" x14ac:dyDescent="0.25">
      <c r="A25" s="10" t="s">
        <v>53</v>
      </c>
      <c r="B25" s="184">
        <v>50</v>
      </c>
      <c r="C25" s="152">
        <v>220</v>
      </c>
      <c r="D25" s="171">
        <f t="shared" si="1"/>
        <v>0.28519205091974437</v>
      </c>
      <c r="E25" s="112">
        <v>52</v>
      </c>
      <c r="F25" s="11">
        <v>199</v>
      </c>
      <c r="G25" s="131">
        <f t="shared" si="2"/>
        <v>0.2714277920235692</v>
      </c>
      <c r="H25" s="110">
        <v>48</v>
      </c>
      <c r="I25" s="11">
        <v>179</v>
      </c>
      <c r="J25" s="196">
        <f t="shared" si="3"/>
        <v>0.27526603924463305</v>
      </c>
      <c r="K25" s="135">
        <f>IF(OR(B29&lt;&gt;0)*(E25&lt;&gt;0),B29/E25*100," ")</f>
        <v>40.384615384615387</v>
      </c>
      <c r="L25" s="136">
        <f>IF(OR(C29&lt;&gt;0)*(F25&lt;&gt;0),C29/F25*100," ")</f>
        <v>61.306532663316581</v>
      </c>
      <c r="M25" s="135">
        <f t="shared" si="12"/>
        <v>43.75</v>
      </c>
      <c r="N25" s="136">
        <f t="shared" si="12"/>
        <v>68.156424581005581</v>
      </c>
      <c r="O25" s="137">
        <f t="shared" si="9"/>
        <v>108.33333333333333</v>
      </c>
      <c r="P25" s="136">
        <f t="shared" si="10"/>
        <v>111.17318435754191</v>
      </c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</row>
    <row r="26" spans="1:44" x14ac:dyDescent="0.25">
      <c r="A26" s="10" t="s">
        <v>54</v>
      </c>
      <c r="B26" s="184">
        <v>30</v>
      </c>
      <c r="C26" s="152">
        <v>203</v>
      </c>
      <c r="D26" s="171">
        <f t="shared" si="1"/>
        <v>0.2631544833486732</v>
      </c>
      <c r="E26" s="112">
        <v>76</v>
      </c>
      <c r="F26" s="11">
        <v>334</v>
      </c>
      <c r="G26" s="131">
        <f t="shared" si="2"/>
        <v>0.45556222379835232</v>
      </c>
      <c r="H26" s="110">
        <v>45</v>
      </c>
      <c r="I26" s="11">
        <v>358</v>
      </c>
      <c r="J26" s="196">
        <f t="shared" si="3"/>
        <v>0.55053207848926611</v>
      </c>
      <c r="K26" s="135">
        <f>IF(OR(B16&lt;&gt;0)*(E26&lt;&gt;0),B16/E26*100," ")</f>
        <v>248.68421052631581</v>
      </c>
      <c r="L26" s="136">
        <f>IF(OR(C16&lt;&gt;0)*(F26&lt;&gt;0),C16/F26*100," ")</f>
        <v>261.37724550898207</v>
      </c>
      <c r="M26" s="135">
        <f>IF(OR(B16&lt;&gt;0)*(H26&lt;&gt;0),B16/H26*100," ")</f>
        <v>420</v>
      </c>
      <c r="N26" s="136">
        <f>IF(OR(C16&lt;&gt;0)*(I26&lt;&gt;0),C16/I26*100," ")</f>
        <v>243.85474860335194</v>
      </c>
      <c r="O26" s="137">
        <f t="shared" si="9"/>
        <v>168.88888888888889</v>
      </c>
      <c r="P26" s="136">
        <f t="shared" si="10"/>
        <v>93.296089385474858</v>
      </c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</row>
    <row r="27" spans="1:44" x14ac:dyDescent="0.25">
      <c r="A27" s="10" t="s">
        <v>55</v>
      </c>
      <c r="B27" s="184">
        <v>26</v>
      </c>
      <c r="C27" s="152">
        <v>194</v>
      </c>
      <c r="D27" s="171">
        <f t="shared" si="1"/>
        <v>0.25148753581104727</v>
      </c>
      <c r="E27" s="112">
        <v>59</v>
      </c>
      <c r="F27" s="11">
        <v>327</v>
      </c>
      <c r="G27" s="131">
        <f t="shared" si="2"/>
        <v>0.44601451252114138</v>
      </c>
      <c r="H27" s="110">
        <v>76</v>
      </c>
      <c r="I27" s="11">
        <v>568</v>
      </c>
      <c r="J27" s="196">
        <f t="shared" si="3"/>
        <v>0.87346988989358432</v>
      </c>
      <c r="K27" s="135">
        <f>IF(OR(B30&lt;&gt;0)*(E27&lt;&gt;0),B30/E27*100," ")</f>
        <v>33.898305084745758</v>
      </c>
      <c r="L27" s="136">
        <f>IF(OR(C30&lt;&gt;0)*(F27&lt;&gt;0),C30/F27*100," ")</f>
        <v>36.697247706422019</v>
      </c>
      <c r="M27" s="135">
        <f>IF(OR(B30&lt;&gt;0)*(H27&lt;&gt;0),B30/H27*100," ")</f>
        <v>26.315789473684209</v>
      </c>
      <c r="N27" s="136">
        <f>IF(OR(C30&lt;&gt;0)*(I27&lt;&gt;0),C30/I27*100," ")</f>
        <v>21.12676056338028</v>
      </c>
      <c r="O27" s="137">
        <f t="shared" si="9"/>
        <v>77.631578947368425</v>
      </c>
      <c r="P27" s="136">
        <f t="shared" si="10"/>
        <v>57.570422535211264</v>
      </c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</row>
    <row r="28" spans="1:44" x14ac:dyDescent="0.25">
      <c r="A28" s="10" t="s">
        <v>56</v>
      </c>
      <c r="B28" s="110">
        <v>52</v>
      </c>
      <c r="C28" s="11">
        <v>163</v>
      </c>
      <c r="D28" s="171">
        <f t="shared" si="1"/>
        <v>0.21130138318144698</v>
      </c>
      <c r="E28" s="112">
        <v>73</v>
      </c>
      <c r="F28" s="11">
        <v>214</v>
      </c>
      <c r="G28" s="131">
        <f t="shared" si="2"/>
        <v>0.29188717333187847</v>
      </c>
      <c r="H28" s="110">
        <v>62</v>
      </c>
      <c r="I28" s="11">
        <v>214</v>
      </c>
      <c r="J28" s="196">
        <f t="shared" si="3"/>
        <v>0.32908900781201944</v>
      </c>
      <c r="K28" s="135">
        <f>IF(OR(B21&lt;&gt;0)*(E28&lt;&gt;0),B21/E28*100," ")</f>
        <v>101.36986301369863</v>
      </c>
      <c r="L28" s="136">
        <f>IF(OR(C21&lt;&gt;0)*(F28&lt;&gt;0),C21/F28*100," ")</f>
        <v>214.95327102803739</v>
      </c>
      <c r="M28" s="135">
        <f>IF(OR(B21&lt;&gt;0)*(H28&lt;&gt;0),B21/H28*100," ")</f>
        <v>119.35483870967742</v>
      </c>
      <c r="N28" s="136">
        <f>IF(OR(C21&lt;&gt;0)*(I28&lt;&gt;0),C21/I28*100," ")</f>
        <v>214.95327102803739</v>
      </c>
      <c r="O28" s="137">
        <f t="shared" si="9"/>
        <v>117.74193548387098</v>
      </c>
      <c r="P28" s="136">
        <f t="shared" si="10"/>
        <v>100</v>
      </c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</row>
    <row r="29" spans="1:44" x14ac:dyDescent="0.25">
      <c r="A29" s="10" t="s">
        <v>57</v>
      </c>
      <c r="B29" s="110">
        <v>21</v>
      </c>
      <c r="C29" s="11">
        <v>122</v>
      </c>
      <c r="D29" s="171">
        <f t="shared" si="1"/>
        <v>0.15815195551004005</v>
      </c>
      <c r="E29" s="112">
        <v>5</v>
      </c>
      <c r="F29" s="11">
        <v>67</v>
      </c>
      <c r="G29" s="131">
        <f t="shared" si="2"/>
        <v>9.1385236510447929E-2</v>
      </c>
      <c r="H29" s="110">
        <v>15</v>
      </c>
      <c r="I29" s="11">
        <v>122</v>
      </c>
      <c r="J29" s="196">
        <f t="shared" si="3"/>
        <v>0.18761149043488959</v>
      </c>
      <c r="K29" s="135">
        <f t="shared" ref="K29:K38" si="13">IF(OR(B31&lt;&gt;0)*(E29&lt;&gt;0),B31/E29*100," ")</f>
        <v>400</v>
      </c>
      <c r="L29" s="136">
        <f t="shared" ref="L29:L38" si="14">IF(OR(C31&lt;&gt;0)*(F29&lt;&gt;0),C31/F29*100," ")</f>
        <v>102.98507462686568</v>
      </c>
      <c r="M29" s="135">
        <f>IF(OR(B31&lt;&gt;0)*(H29&lt;&gt;0),B31/H29*100," ")</f>
        <v>133.33333333333331</v>
      </c>
      <c r="N29" s="136">
        <f>IF(OR(C31&lt;&gt;0)*(I29&lt;&gt;0),C31/I29*100," ")</f>
        <v>56.557377049180324</v>
      </c>
      <c r="O29" s="137">
        <f t="shared" si="9"/>
        <v>33.333333333333329</v>
      </c>
      <c r="P29" s="136">
        <f t="shared" si="10"/>
        <v>54.918032786885249</v>
      </c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</row>
    <row r="30" spans="1:44" x14ac:dyDescent="0.25">
      <c r="A30" s="10" t="s">
        <v>58</v>
      </c>
      <c r="B30" s="110">
        <v>20</v>
      </c>
      <c r="C30" s="11">
        <v>120</v>
      </c>
      <c r="D30" s="171">
        <f t="shared" si="1"/>
        <v>0.15555930050167874</v>
      </c>
      <c r="E30" s="112">
        <v>25</v>
      </c>
      <c r="F30" s="11">
        <v>150</v>
      </c>
      <c r="G30" s="131">
        <f t="shared" si="2"/>
        <v>0.20459381308309235</v>
      </c>
      <c r="H30" s="110">
        <v>19</v>
      </c>
      <c r="I30" s="11">
        <v>142</v>
      </c>
      <c r="J30" s="196">
        <f t="shared" si="3"/>
        <v>0.21836747247339608</v>
      </c>
      <c r="K30" s="135">
        <f t="shared" si="13"/>
        <v>56.000000000000007</v>
      </c>
      <c r="L30" s="136">
        <f t="shared" si="14"/>
        <v>45.333333333333329</v>
      </c>
      <c r="M30" s="135">
        <f>IF(OR(B30&lt;&gt;0)*(H30&lt;&gt;0),B30/H30*100," ")</f>
        <v>105.26315789473684</v>
      </c>
      <c r="N30" s="136">
        <f t="shared" ref="N30:N38" si="15">IF(OR(C32&lt;&gt;0)*(I30&lt;&gt;0),C32/I30*100," ")</f>
        <v>47.887323943661968</v>
      </c>
      <c r="O30" s="137">
        <f t="shared" si="9"/>
        <v>131.57894736842107</v>
      </c>
      <c r="P30" s="136">
        <f t="shared" si="10"/>
        <v>105.63380281690141</v>
      </c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</row>
    <row r="31" spans="1:44" x14ac:dyDescent="0.25">
      <c r="A31" s="10" t="s">
        <v>59</v>
      </c>
      <c r="B31" s="110">
        <v>20</v>
      </c>
      <c r="C31" s="11">
        <v>69</v>
      </c>
      <c r="D31" s="171">
        <f t="shared" si="1"/>
        <v>8.9446597788465282E-2</v>
      </c>
      <c r="E31" s="112">
        <v>6</v>
      </c>
      <c r="F31" s="11">
        <v>14</v>
      </c>
      <c r="G31" s="131">
        <f t="shared" si="2"/>
        <v>1.9095422554421954E-2</v>
      </c>
      <c r="H31" s="110">
        <v>12</v>
      </c>
      <c r="I31" s="11">
        <v>21</v>
      </c>
      <c r="J31" s="196">
        <f t="shared" si="3"/>
        <v>3.2293781140431813E-2</v>
      </c>
      <c r="K31" s="135">
        <f t="shared" si="13"/>
        <v>50</v>
      </c>
      <c r="L31" s="136">
        <f t="shared" si="14"/>
        <v>464.28571428571433</v>
      </c>
      <c r="M31" s="135">
        <f t="shared" ref="M31:M38" si="16">IF(OR(B33&lt;&gt;0)*(H31&lt;&gt;0),B33/H31*100," ")</f>
        <v>25</v>
      </c>
      <c r="N31" s="136">
        <f t="shared" si="15"/>
        <v>309.52380952380952</v>
      </c>
      <c r="O31" s="137">
        <f t="shared" si="9"/>
        <v>50</v>
      </c>
      <c r="P31" s="136">
        <f t="shared" si="10"/>
        <v>66.666666666666657</v>
      </c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</row>
    <row r="32" spans="1:44" x14ac:dyDescent="0.25">
      <c r="A32" s="10" t="s">
        <v>60</v>
      </c>
      <c r="B32" s="110">
        <v>14</v>
      </c>
      <c r="C32" s="11">
        <v>68</v>
      </c>
      <c r="D32" s="171">
        <f t="shared" si="1"/>
        <v>8.8150270284284626E-2</v>
      </c>
      <c r="E32" s="112">
        <v>8</v>
      </c>
      <c r="F32" s="11">
        <v>53</v>
      </c>
      <c r="G32" s="131">
        <f t="shared" si="2"/>
        <v>7.2289813956025961E-2</v>
      </c>
      <c r="H32" s="110">
        <v>15</v>
      </c>
      <c r="I32" s="11">
        <v>174</v>
      </c>
      <c r="J32" s="196">
        <f t="shared" si="3"/>
        <v>0.26757704373500646</v>
      </c>
      <c r="K32" s="135">
        <f t="shared" si="13"/>
        <v>175</v>
      </c>
      <c r="L32" s="136">
        <f t="shared" si="14"/>
        <v>100</v>
      </c>
      <c r="M32" s="135">
        <f t="shared" si="16"/>
        <v>93.333333333333329</v>
      </c>
      <c r="N32" s="136">
        <f t="shared" si="15"/>
        <v>30.459770114942529</v>
      </c>
      <c r="O32" s="137">
        <f t="shared" si="9"/>
        <v>53.333333333333336</v>
      </c>
      <c r="P32" s="136">
        <f t="shared" si="10"/>
        <v>30.459770114942529</v>
      </c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</row>
    <row r="33" spans="1:44" x14ac:dyDescent="0.25">
      <c r="A33" s="10" t="s">
        <v>61</v>
      </c>
      <c r="B33" s="110">
        <v>3</v>
      </c>
      <c r="C33" s="11">
        <v>65</v>
      </c>
      <c r="D33" s="171">
        <f t="shared" si="1"/>
        <v>8.4261287771742646E-2</v>
      </c>
      <c r="E33" s="112">
        <v>5</v>
      </c>
      <c r="F33" s="11">
        <v>40</v>
      </c>
      <c r="G33" s="131">
        <f t="shared" si="2"/>
        <v>5.4558350155491292E-2</v>
      </c>
      <c r="H33" s="110">
        <v>5</v>
      </c>
      <c r="I33" s="11">
        <v>34</v>
      </c>
      <c r="J33" s="196">
        <f t="shared" si="3"/>
        <v>5.2285169465461023E-2</v>
      </c>
      <c r="K33" s="135">
        <f t="shared" si="13"/>
        <v>200</v>
      </c>
      <c r="L33" s="136">
        <f t="shared" si="14"/>
        <v>107.5</v>
      </c>
      <c r="M33" s="135">
        <f t="shared" si="16"/>
        <v>200</v>
      </c>
      <c r="N33" s="136">
        <f t="shared" si="15"/>
        <v>126.47058823529412</v>
      </c>
      <c r="O33" s="137">
        <f t="shared" si="9"/>
        <v>100</v>
      </c>
      <c r="P33" s="136">
        <f t="shared" si="10"/>
        <v>117.64705882352942</v>
      </c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</row>
    <row r="34" spans="1:44" x14ac:dyDescent="0.25">
      <c r="A34" s="10" t="s">
        <v>62</v>
      </c>
      <c r="B34" s="110">
        <v>14</v>
      </c>
      <c r="C34" s="11">
        <v>53</v>
      </c>
      <c r="D34" s="171">
        <f t="shared" si="1"/>
        <v>6.8705357721574781E-2</v>
      </c>
      <c r="E34" s="112">
        <v>6</v>
      </c>
      <c r="F34" s="11">
        <v>33</v>
      </c>
      <c r="G34" s="131">
        <f t="shared" si="2"/>
        <v>4.5010638878280315E-2</v>
      </c>
      <c r="H34" s="110">
        <v>16</v>
      </c>
      <c r="I34" s="11">
        <v>29</v>
      </c>
      <c r="J34" s="196">
        <f t="shared" si="3"/>
        <v>4.4596173955834408E-2</v>
      </c>
      <c r="K34" s="135">
        <f t="shared" si="13"/>
        <v>166.66666666666669</v>
      </c>
      <c r="L34" s="136">
        <f t="shared" si="14"/>
        <v>124.24242424242425</v>
      </c>
      <c r="M34" s="135">
        <f t="shared" si="16"/>
        <v>62.5</v>
      </c>
      <c r="N34" s="136">
        <f t="shared" si="15"/>
        <v>141.37931034482759</v>
      </c>
      <c r="O34" s="137">
        <f t="shared" si="9"/>
        <v>37.5</v>
      </c>
      <c r="P34" s="136">
        <f t="shared" si="10"/>
        <v>113.79310344827587</v>
      </c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</row>
    <row r="35" spans="1:44" x14ac:dyDescent="0.25">
      <c r="A35" s="10" t="s">
        <v>63</v>
      </c>
      <c r="B35" s="110">
        <v>10</v>
      </c>
      <c r="C35" s="11">
        <v>43</v>
      </c>
      <c r="D35" s="171">
        <f t="shared" si="1"/>
        <v>5.5742082679768219E-2</v>
      </c>
      <c r="E35" s="112">
        <v>3</v>
      </c>
      <c r="F35" s="11">
        <v>21</v>
      </c>
      <c r="G35" s="131">
        <f t="shared" si="2"/>
        <v>2.864313383163293E-2</v>
      </c>
      <c r="H35" s="110">
        <v>3</v>
      </c>
      <c r="I35" s="11">
        <v>5</v>
      </c>
      <c r="J35" s="196">
        <f t="shared" si="3"/>
        <v>7.6889955096266227E-3</v>
      </c>
      <c r="K35" s="135">
        <f t="shared" si="13"/>
        <v>300</v>
      </c>
      <c r="L35" s="136">
        <f t="shared" si="14"/>
        <v>190.47619047619045</v>
      </c>
      <c r="M35" s="135">
        <f t="shared" si="16"/>
        <v>300</v>
      </c>
      <c r="N35" s="136">
        <f t="shared" si="15"/>
        <v>800</v>
      </c>
      <c r="O35" s="137">
        <f t="shared" si="9"/>
        <v>100</v>
      </c>
      <c r="P35" s="136">
        <f t="shared" si="10"/>
        <v>420</v>
      </c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</row>
    <row r="36" spans="1:44" x14ac:dyDescent="0.25">
      <c r="A36" s="10" t="s">
        <v>64</v>
      </c>
      <c r="B36" s="110">
        <v>10</v>
      </c>
      <c r="C36" s="11">
        <v>41</v>
      </c>
      <c r="D36" s="171">
        <f t="shared" si="1"/>
        <v>5.3149427671406908E-2</v>
      </c>
      <c r="E36" s="112">
        <v>12</v>
      </c>
      <c r="F36" s="11">
        <v>73</v>
      </c>
      <c r="G36" s="131">
        <f t="shared" si="2"/>
        <v>9.9568989033771621E-2</v>
      </c>
      <c r="H36" s="110">
        <v>2</v>
      </c>
      <c r="I36" s="11">
        <v>12</v>
      </c>
      <c r="J36" s="196">
        <f t="shared" si="3"/>
        <v>1.8453589223103892E-2</v>
      </c>
      <c r="K36" s="135">
        <f t="shared" si="13"/>
        <v>75</v>
      </c>
      <c r="L36" s="136">
        <f t="shared" si="14"/>
        <v>50.684931506849317</v>
      </c>
      <c r="M36" s="135">
        <f t="shared" si="16"/>
        <v>450</v>
      </c>
      <c r="N36" s="136">
        <f t="shared" si="15"/>
        <v>308.33333333333337</v>
      </c>
      <c r="O36" s="137">
        <f t="shared" si="9"/>
        <v>600</v>
      </c>
      <c r="P36" s="136">
        <f t="shared" si="10"/>
        <v>608.33333333333326</v>
      </c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</row>
    <row r="37" spans="1:44" x14ac:dyDescent="0.25">
      <c r="A37" s="10" t="s">
        <v>65</v>
      </c>
      <c r="B37" s="110">
        <v>9</v>
      </c>
      <c r="C37" s="11">
        <v>40</v>
      </c>
      <c r="D37" s="171">
        <f t="shared" si="1"/>
        <v>5.1853100167226253E-2</v>
      </c>
      <c r="E37" s="112">
        <v>8</v>
      </c>
      <c r="F37" s="11">
        <v>52</v>
      </c>
      <c r="G37" s="131">
        <f t="shared" si="2"/>
        <v>7.0925855202138691E-2</v>
      </c>
      <c r="H37" s="110">
        <v>6</v>
      </c>
      <c r="I37" s="11">
        <v>19</v>
      </c>
      <c r="J37" s="196">
        <f t="shared" si="3"/>
        <v>2.9218182936581162E-2</v>
      </c>
      <c r="K37" s="135">
        <f t="shared" si="13"/>
        <v>50</v>
      </c>
      <c r="L37" s="136">
        <f t="shared" si="14"/>
        <v>57.692307692307686</v>
      </c>
      <c r="M37" s="135">
        <f t="shared" si="16"/>
        <v>66.666666666666657</v>
      </c>
      <c r="N37" s="136">
        <f t="shared" si="15"/>
        <v>157.89473684210526</v>
      </c>
      <c r="O37" s="137">
        <f t="shared" si="9"/>
        <v>133.33333333333331</v>
      </c>
      <c r="P37" s="136">
        <f t="shared" si="10"/>
        <v>273.68421052631578</v>
      </c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</row>
    <row r="38" spans="1:44" x14ac:dyDescent="0.25">
      <c r="A38" s="10" t="s">
        <v>66</v>
      </c>
      <c r="B38" s="110">
        <v>9</v>
      </c>
      <c r="C38" s="11">
        <v>37</v>
      </c>
      <c r="D38" s="171">
        <f t="shared" ref="D38:D69" si="17">IF($C$83&lt;&gt;0,C38/$C$83*100,0)</f>
        <v>4.796411765468428E-2</v>
      </c>
      <c r="E38" s="112">
        <v>10</v>
      </c>
      <c r="F38" s="11">
        <v>56</v>
      </c>
      <c r="G38" s="131">
        <f t="shared" ref="G38:G69" si="18">IF($F$83&lt;&gt;0,F38/$F$83*100,0)</f>
        <v>7.6381690217687814E-2</v>
      </c>
      <c r="H38" s="110">
        <v>10</v>
      </c>
      <c r="I38" s="11">
        <v>24</v>
      </c>
      <c r="J38" s="196">
        <f t="shared" ref="J38:J69" si="19">IF($I$83&lt;&gt;0,I38/$I$83*100,0)</f>
        <v>3.6907178446207785E-2</v>
      </c>
      <c r="K38" s="135">
        <f t="shared" si="13"/>
        <v>10</v>
      </c>
      <c r="L38" s="136">
        <f t="shared" si="14"/>
        <v>51.785714285714292</v>
      </c>
      <c r="M38" s="135">
        <f t="shared" si="16"/>
        <v>10</v>
      </c>
      <c r="N38" s="136">
        <f t="shared" si="15"/>
        <v>120.83333333333333</v>
      </c>
      <c r="O38" s="237">
        <f t="shared" si="9"/>
        <v>100</v>
      </c>
      <c r="P38" s="136">
        <f t="shared" si="10"/>
        <v>233.33333333333334</v>
      </c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</row>
    <row r="39" spans="1:44" x14ac:dyDescent="0.25">
      <c r="A39" s="10" t="s">
        <v>67</v>
      </c>
      <c r="B39" s="110">
        <v>4</v>
      </c>
      <c r="C39" s="11">
        <v>30</v>
      </c>
      <c r="D39" s="171">
        <f t="shared" si="17"/>
        <v>3.8889825125419684E-2</v>
      </c>
      <c r="E39" s="112">
        <v>1</v>
      </c>
      <c r="F39" s="11">
        <v>19</v>
      </c>
      <c r="G39" s="131">
        <f t="shared" si="18"/>
        <v>2.5915216323858369E-2</v>
      </c>
      <c r="H39" s="110">
        <v>5</v>
      </c>
      <c r="I39" s="11">
        <v>19</v>
      </c>
      <c r="J39" s="196">
        <f t="shared" si="19"/>
        <v>2.9218182936581162E-2</v>
      </c>
      <c r="K39" s="135">
        <f>IF(OR(B17&lt;&gt;0)*(E39&lt;&gt;0),B17/E39*100," ")</f>
        <v>17100</v>
      </c>
      <c r="L39" s="136">
        <f>IF(OR(C17&lt;&gt;0)*(F39&lt;&gt;0),C17/F39*100," ")</f>
        <v>4157.8947368421059</v>
      </c>
      <c r="M39" s="135">
        <f>IF(OR(B17&lt;&gt;0)*(H39&lt;&gt;0),B17/H39*100," ")</f>
        <v>3420.0000000000005</v>
      </c>
      <c r="N39" s="136">
        <f>IF(OR(C17&lt;&gt;0)*(I39&lt;&gt;0),C17/I39*100," ")</f>
        <v>4157.8947368421059</v>
      </c>
      <c r="O39" s="137">
        <f t="shared" si="9"/>
        <v>20</v>
      </c>
      <c r="P39" s="136">
        <f t="shared" si="10"/>
        <v>100</v>
      </c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</row>
    <row r="40" spans="1:44" x14ac:dyDescent="0.25">
      <c r="A40" s="10" t="s">
        <v>68</v>
      </c>
      <c r="B40" s="110">
        <v>1</v>
      </c>
      <c r="C40" s="11">
        <v>29</v>
      </c>
      <c r="D40" s="171">
        <f t="shared" si="17"/>
        <v>3.7593497621239029E-2</v>
      </c>
      <c r="E40" s="112">
        <v>2</v>
      </c>
      <c r="F40" s="11">
        <v>6</v>
      </c>
      <c r="G40" s="131">
        <f t="shared" si="18"/>
        <v>8.1837525233236941E-3</v>
      </c>
      <c r="H40" s="110">
        <v>2</v>
      </c>
      <c r="I40" s="11">
        <v>35</v>
      </c>
      <c r="J40" s="196">
        <f t="shared" si="19"/>
        <v>5.3822968567386359E-2</v>
      </c>
      <c r="K40" s="135">
        <f t="shared" ref="K40:L45" si="20">IF(OR(B41&lt;&gt;0)*(E40&lt;&gt;0),B41/E40*100," ")</f>
        <v>250</v>
      </c>
      <c r="L40" s="136">
        <f t="shared" si="20"/>
        <v>383.33333333333337</v>
      </c>
      <c r="M40" s="135">
        <f t="shared" ref="M40:N45" si="21">IF(OR(B41&lt;&gt;0)*(H40&lt;&gt;0),B41/H40*100," ")</f>
        <v>250</v>
      </c>
      <c r="N40" s="136">
        <f t="shared" si="21"/>
        <v>65.714285714285708</v>
      </c>
      <c r="O40" s="137">
        <f t="shared" si="9"/>
        <v>100</v>
      </c>
      <c r="P40" s="136">
        <f t="shared" si="10"/>
        <v>17.142857142857142</v>
      </c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</row>
    <row r="41" spans="1:44" x14ac:dyDescent="0.25">
      <c r="A41" s="10" t="s">
        <v>69</v>
      </c>
      <c r="B41" s="110">
        <v>5</v>
      </c>
      <c r="C41" s="11">
        <v>23</v>
      </c>
      <c r="D41" s="171">
        <f t="shared" si="17"/>
        <v>2.9815532596155093E-2</v>
      </c>
      <c r="E41" s="112">
        <v>13</v>
      </c>
      <c r="F41" s="11">
        <v>33</v>
      </c>
      <c r="G41" s="131">
        <f t="shared" si="18"/>
        <v>4.5010638878280315E-2</v>
      </c>
      <c r="H41" s="110">
        <v>9</v>
      </c>
      <c r="I41" s="11">
        <v>25</v>
      </c>
      <c r="J41" s="196">
        <f t="shared" si="19"/>
        <v>3.8444977548133107E-2</v>
      </c>
      <c r="K41" s="135">
        <f t="shared" si="20"/>
        <v>84.615384615384613</v>
      </c>
      <c r="L41" s="136">
        <f t="shared" si="20"/>
        <v>69.696969696969703</v>
      </c>
      <c r="M41" s="135">
        <f t="shared" si="21"/>
        <v>122.22222222222223</v>
      </c>
      <c r="N41" s="136">
        <f t="shared" si="21"/>
        <v>92</v>
      </c>
      <c r="O41" s="137">
        <f t="shared" si="9"/>
        <v>144.44444444444443</v>
      </c>
      <c r="P41" s="136">
        <f t="shared" si="10"/>
        <v>132</v>
      </c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</row>
    <row r="42" spans="1:44" x14ac:dyDescent="0.25">
      <c r="A42" s="10" t="s">
        <v>70</v>
      </c>
      <c r="B42" s="110">
        <v>11</v>
      </c>
      <c r="C42" s="11">
        <v>23</v>
      </c>
      <c r="D42" s="171">
        <f t="shared" si="17"/>
        <v>2.9815532596155093E-2</v>
      </c>
      <c r="E42" s="112">
        <v>5</v>
      </c>
      <c r="F42" s="11">
        <v>17</v>
      </c>
      <c r="G42" s="131">
        <f t="shared" si="18"/>
        <v>2.31872988160838E-2</v>
      </c>
      <c r="H42" s="110">
        <v>14</v>
      </c>
      <c r="I42" s="11">
        <v>30</v>
      </c>
      <c r="J42" s="196">
        <f t="shared" si="19"/>
        <v>4.6133973057759736E-2</v>
      </c>
      <c r="K42" s="135">
        <f t="shared" si="20"/>
        <v>40</v>
      </c>
      <c r="L42" s="136">
        <f t="shared" si="20"/>
        <v>105.88235294117648</v>
      </c>
      <c r="M42" s="135">
        <f t="shared" si="21"/>
        <v>14.285714285714285</v>
      </c>
      <c r="N42" s="136">
        <f t="shared" si="21"/>
        <v>60</v>
      </c>
      <c r="O42" s="137">
        <f t="shared" si="9"/>
        <v>35.714285714285715</v>
      </c>
      <c r="P42" s="136">
        <f t="shared" si="10"/>
        <v>56.666666666666664</v>
      </c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</row>
    <row r="43" spans="1:44" x14ac:dyDescent="0.25">
      <c r="A43" s="10" t="s">
        <v>71</v>
      </c>
      <c r="B43" s="110">
        <v>2</v>
      </c>
      <c r="C43" s="11">
        <v>18</v>
      </c>
      <c r="D43" s="171">
        <f t="shared" si="17"/>
        <v>2.3333895075251812E-2</v>
      </c>
      <c r="E43" s="112">
        <v>6</v>
      </c>
      <c r="F43" s="11">
        <v>18</v>
      </c>
      <c r="G43" s="131">
        <f t="shared" si="18"/>
        <v>2.4551257569971088E-2</v>
      </c>
      <c r="H43" s="110">
        <v>16</v>
      </c>
      <c r="I43" s="11">
        <v>158</v>
      </c>
      <c r="J43" s="196">
        <f t="shared" si="19"/>
        <v>0.24297225810420128</v>
      </c>
      <c r="K43" s="135">
        <f t="shared" si="20"/>
        <v>133.33333333333331</v>
      </c>
      <c r="L43" s="136">
        <f t="shared" si="20"/>
        <v>77.777777777777786</v>
      </c>
      <c r="M43" s="135">
        <f t="shared" si="21"/>
        <v>50</v>
      </c>
      <c r="N43" s="136">
        <f t="shared" si="21"/>
        <v>8.8607594936708853</v>
      </c>
      <c r="O43" s="137">
        <f t="shared" si="9"/>
        <v>37.5</v>
      </c>
      <c r="P43" s="136">
        <f t="shared" si="10"/>
        <v>11.39240506329114</v>
      </c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</row>
    <row r="44" spans="1:44" x14ac:dyDescent="0.25">
      <c r="A44" s="220" t="s">
        <v>72</v>
      </c>
      <c r="B44" s="110">
        <v>8</v>
      </c>
      <c r="C44" s="11">
        <v>14</v>
      </c>
      <c r="D44" s="171">
        <f t="shared" si="17"/>
        <v>1.8148585058529187E-2</v>
      </c>
      <c r="E44" s="112">
        <v>10</v>
      </c>
      <c r="F44" s="11">
        <v>29</v>
      </c>
      <c r="G44" s="131">
        <f t="shared" si="18"/>
        <v>3.9554803862731192E-2</v>
      </c>
      <c r="H44" s="110">
        <v>4</v>
      </c>
      <c r="I44" s="11">
        <v>9</v>
      </c>
      <c r="J44" s="196">
        <f t="shared" si="19"/>
        <v>1.384019191732792E-2</v>
      </c>
      <c r="K44" s="135">
        <f t="shared" si="20"/>
        <v>50</v>
      </c>
      <c r="L44" s="136">
        <f t="shared" si="20"/>
        <v>48.275862068965516</v>
      </c>
      <c r="M44" s="135">
        <f t="shared" si="21"/>
        <v>125</v>
      </c>
      <c r="N44" s="136">
        <f t="shared" si="21"/>
        <v>155.55555555555557</v>
      </c>
      <c r="O44" s="137">
        <f t="shared" si="9"/>
        <v>250</v>
      </c>
      <c r="P44" s="136">
        <f t="shared" si="10"/>
        <v>322.22222222222223</v>
      </c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</row>
    <row r="45" spans="1:44" x14ac:dyDescent="0.25">
      <c r="A45" s="10" t="s">
        <v>73</v>
      </c>
      <c r="B45" s="110">
        <v>5</v>
      </c>
      <c r="C45" s="11">
        <v>14</v>
      </c>
      <c r="D45" s="171">
        <f t="shared" si="17"/>
        <v>1.8148585058529187E-2</v>
      </c>
      <c r="E45" s="112">
        <v>1</v>
      </c>
      <c r="F45" s="11">
        <v>37</v>
      </c>
      <c r="G45" s="131">
        <f t="shared" si="18"/>
        <v>5.0466473893829453E-2</v>
      </c>
      <c r="H45" s="110">
        <v>1</v>
      </c>
      <c r="I45" s="11">
        <v>2</v>
      </c>
      <c r="J45" s="196">
        <f t="shared" si="19"/>
        <v>3.0755982038506487E-3</v>
      </c>
      <c r="K45" s="135">
        <f t="shared" si="20"/>
        <v>200</v>
      </c>
      <c r="L45" s="136">
        <f t="shared" si="20"/>
        <v>35.135135135135137</v>
      </c>
      <c r="M45" s="135">
        <f t="shared" si="21"/>
        <v>200</v>
      </c>
      <c r="N45" s="136">
        <f t="shared" si="21"/>
        <v>650</v>
      </c>
      <c r="O45" s="137">
        <f t="shared" si="9"/>
        <v>100</v>
      </c>
      <c r="P45" s="136">
        <f t="shared" si="10"/>
        <v>1850</v>
      </c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</row>
    <row r="46" spans="1:44" x14ac:dyDescent="0.25">
      <c r="A46" s="10" t="s">
        <v>74</v>
      </c>
      <c r="B46" s="110">
        <v>2</v>
      </c>
      <c r="C46" s="11">
        <v>13</v>
      </c>
      <c r="D46" s="171">
        <f t="shared" si="17"/>
        <v>1.6852257554348531E-2</v>
      </c>
      <c r="E46" s="112">
        <v>6</v>
      </c>
      <c r="F46" s="11">
        <v>36</v>
      </c>
      <c r="G46" s="131">
        <f t="shared" si="18"/>
        <v>4.9102515139942175E-2</v>
      </c>
      <c r="H46" s="110">
        <v>3</v>
      </c>
      <c r="I46" s="11">
        <v>25</v>
      </c>
      <c r="J46" s="196">
        <f t="shared" si="19"/>
        <v>3.8444977548133107E-2</v>
      </c>
      <c r="K46" s="135">
        <f>IF(OR(B18&lt;&gt;0)*(E46&lt;&gt;0),B18/E46*100," ")</f>
        <v>1350</v>
      </c>
      <c r="L46" s="136">
        <f>IF(OR(C46&lt;&gt;0)*(F46&lt;&gt;0),C46/F46*100," ")</f>
        <v>36.111111111111107</v>
      </c>
      <c r="M46" s="135">
        <f>IF(OR(B18&lt;&gt;0)*(H46&lt;&gt;0),B18/H46*100," ")</f>
        <v>2700</v>
      </c>
      <c r="N46" s="136">
        <f>IF(OR(C18&lt;&gt;0)*(I46&lt;&gt;0),C18/I46*100," ")</f>
        <v>2708</v>
      </c>
      <c r="O46" s="137">
        <f t="shared" si="9"/>
        <v>200</v>
      </c>
      <c r="P46" s="136">
        <f t="shared" si="10"/>
        <v>144</v>
      </c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</row>
    <row r="47" spans="1:44" x14ac:dyDescent="0.25">
      <c r="A47" s="10" t="s">
        <v>75</v>
      </c>
      <c r="B47" s="110">
        <v>1</v>
      </c>
      <c r="C47" s="11">
        <v>11</v>
      </c>
      <c r="D47" s="171">
        <f t="shared" si="17"/>
        <v>1.4259602545987219E-2</v>
      </c>
      <c r="E47" s="112">
        <v>4</v>
      </c>
      <c r="F47" s="11">
        <v>35</v>
      </c>
      <c r="G47" s="131">
        <f t="shared" si="18"/>
        <v>4.7738556386054884E-2</v>
      </c>
      <c r="H47" s="110">
        <v>16</v>
      </c>
      <c r="I47" s="11">
        <v>80</v>
      </c>
      <c r="J47" s="196">
        <f t="shared" si="19"/>
        <v>0.12302392815402596</v>
      </c>
      <c r="K47" s="135">
        <f t="shared" si="5"/>
        <v>25</v>
      </c>
      <c r="L47" s="136">
        <f t="shared" si="6"/>
        <v>31.428571428571427</v>
      </c>
      <c r="M47" s="135">
        <f t="shared" si="7"/>
        <v>6.25</v>
      </c>
      <c r="N47" s="136">
        <f t="shared" si="8"/>
        <v>13.750000000000002</v>
      </c>
      <c r="O47" s="137">
        <f t="shared" si="9"/>
        <v>25</v>
      </c>
      <c r="P47" s="136">
        <f t="shared" si="10"/>
        <v>43.75</v>
      </c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</row>
    <row r="48" spans="1:44" x14ac:dyDescent="0.25">
      <c r="A48" s="10" t="s">
        <v>76</v>
      </c>
      <c r="B48" s="110">
        <v>1</v>
      </c>
      <c r="C48" s="11">
        <v>11</v>
      </c>
      <c r="D48" s="171">
        <f t="shared" si="17"/>
        <v>1.4259602545987219E-2</v>
      </c>
      <c r="E48" s="112">
        <v>0</v>
      </c>
      <c r="F48" s="11">
        <v>0</v>
      </c>
      <c r="G48" s="131">
        <f t="shared" si="18"/>
        <v>0</v>
      </c>
      <c r="H48" s="110">
        <v>2</v>
      </c>
      <c r="I48" s="11">
        <v>23</v>
      </c>
      <c r="J48" s="196">
        <f t="shared" si="19"/>
        <v>3.5369379344282463E-2</v>
      </c>
      <c r="K48" s="135" t="str">
        <f t="shared" si="5"/>
        <v xml:space="preserve"> </v>
      </c>
      <c r="L48" s="136" t="str">
        <f t="shared" si="6"/>
        <v xml:space="preserve"> </v>
      </c>
      <c r="M48" s="241"/>
      <c r="N48" s="143"/>
      <c r="O48" s="137" t="str">
        <f t="shared" si="9"/>
        <v xml:space="preserve"> </v>
      </c>
      <c r="P48" s="136" t="str">
        <f t="shared" si="10"/>
        <v xml:space="preserve"> </v>
      </c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</row>
    <row r="49" spans="1:44" ht="17.25" customHeight="1" x14ac:dyDescent="0.25">
      <c r="A49" s="10" t="s">
        <v>77</v>
      </c>
      <c r="B49" s="110">
        <v>1</v>
      </c>
      <c r="C49" s="11">
        <v>10</v>
      </c>
      <c r="D49" s="171">
        <f t="shared" si="17"/>
        <v>1.2963275041806563E-2</v>
      </c>
      <c r="E49" s="112">
        <v>0</v>
      </c>
      <c r="F49" s="11">
        <v>3</v>
      </c>
      <c r="G49" s="131">
        <f t="shared" si="18"/>
        <v>4.0918762616618471E-3</v>
      </c>
      <c r="H49" s="110">
        <v>0</v>
      </c>
      <c r="I49" s="11">
        <v>0</v>
      </c>
      <c r="J49" s="196">
        <f t="shared" si="19"/>
        <v>0</v>
      </c>
      <c r="K49" s="135" t="str">
        <f t="shared" si="5"/>
        <v xml:space="preserve"> </v>
      </c>
      <c r="L49" s="136">
        <f t="shared" si="6"/>
        <v>333.33333333333337</v>
      </c>
      <c r="M49" s="135">
        <f t="shared" ref="M49:M57" si="22">IF(OR(B48&lt;&gt;0)*(H48&lt;&gt;0),B48/H48*100," ")</f>
        <v>50</v>
      </c>
      <c r="N49" s="136">
        <f t="shared" ref="N49:N57" si="23">IF(OR(C48&lt;&gt;0)*(I48&lt;&gt;0),C48/I48*100," ")</f>
        <v>47.826086956521742</v>
      </c>
      <c r="O49" s="137" t="str">
        <f t="shared" si="9"/>
        <v xml:space="preserve"> </v>
      </c>
      <c r="P49" s="236" t="str">
        <f t="shared" si="10"/>
        <v xml:space="preserve"> </v>
      </c>
      <c r="Q49" s="147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</row>
    <row r="50" spans="1:44" x14ac:dyDescent="0.25">
      <c r="A50" s="10" t="s">
        <v>78</v>
      </c>
      <c r="B50" s="110">
        <v>3</v>
      </c>
      <c r="C50" s="11">
        <v>8</v>
      </c>
      <c r="D50" s="171">
        <f t="shared" si="17"/>
        <v>1.0370620033445249E-2</v>
      </c>
      <c r="E50" s="112">
        <v>0</v>
      </c>
      <c r="F50" s="11">
        <v>0</v>
      </c>
      <c r="G50" s="131">
        <f t="shared" si="18"/>
        <v>0</v>
      </c>
      <c r="H50" s="110">
        <v>4</v>
      </c>
      <c r="I50" s="11">
        <v>10</v>
      </c>
      <c r="J50" s="196">
        <f t="shared" si="19"/>
        <v>1.5377991019253245E-2</v>
      </c>
      <c r="K50" s="135" t="str">
        <f t="shared" si="5"/>
        <v xml:space="preserve"> </v>
      </c>
      <c r="L50" s="136" t="str">
        <f t="shared" si="6"/>
        <v xml:space="preserve"> </v>
      </c>
      <c r="M50" s="135" t="str">
        <f t="shared" si="22"/>
        <v xml:space="preserve"> </v>
      </c>
      <c r="N50" s="136" t="str">
        <f t="shared" si="23"/>
        <v xml:space="preserve"> </v>
      </c>
      <c r="O50" s="137" t="str">
        <f t="shared" si="9"/>
        <v xml:space="preserve"> </v>
      </c>
      <c r="P50" s="236" t="str">
        <f t="shared" si="10"/>
        <v xml:space="preserve"> </v>
      </c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</row>
    <row r="51" spans="1:44" x14ac:dyDescent="0.25">
      <c r="A51" s="10" t="s">
        <v>79</v>
      </c>
      <c r="B51" s="110">
        <v>2</v>
      </c>
      <c r="C51" s="11">
        <v>6</v>
      </c>
      <c r="D51" s="171">
        <f t="shared" si="17"/>
        <v>7.7779650250839371E-3</v>
      </c>
      <c r="E51" s="112">
        <v>2</v>
      </c>
      <c r="F51" s="11">
        <v>2</v>
      </c>
      <c r="G51" s="131">
        <f t="shared" si="18"/>
        <v>2.7279175077745649E-3</v>
      </c>
      <c r="H51" s="110">
        <v>0</v>
      </c>
      <c r="I51" s="11">
        <v>0</v>
      </c>
      <c r="J51" s="196">
        <f t="shared" si="19"/>
        <v>0</v>
      </c>
      <c r="K51" s="135">
        <f t="shared" si="5"/>
        <v>100</v>
      </c>
      <c r="L51" s="136">
        <f t="shared" si="6"/>
        <v>300</v>
      </c>
      <c r="M51" s="135">
        <f t="shared" si="22"/>
        <v>75</v>
      </c>
      <c r="N51" s="136">
        <f t="shared" si="23"/>
        <v>80</v>
      </c>
      <c r="O51" s="137" t="str">
        <f t="shared" si="9"/>
        <v xml:space="preserve"> </v>
      </c>
      <c r="P51" s="236" t="str">
        <f t="shared" si="10"/>
        <v xml:space="preserve"> </v>
      </c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</row>
    <row r="52" spans="1:44" x14ac:dyDescent="0.25">
      <c r="A52" s="10" t="s">
        <v>80</v>
      </c>
      <c r="B52" s="110">
        <v>0</v>
      </c>
      <c r="C52" s="11">
        <v>6</v>
      </c>
      <c r="D52" s="171">
        <f t="shared" si="17"/>
        <v>7.7779650250839371E-3</v>
      </c>
      <c r="E52" s="112">
        <v>0</v>
      </c>
      <c r="F52" s="11">
        <v>6</v>
      </c>
      <c r="G52" s="131">
        <f t="shared" si="18"/>
        <v>8.1837525233236941E-3</v>
      </c>
      <c r="H52" s="110">
        <v>4</v>
      </c>
      <c r="I52" s="11">
        <v>9</v>
      </c>
      <c r="J52" s="196">
        <f t="shared" si="19"/>
        <v>1.384019191732792E-2</v>
      </c>
      <c r="K52" s="135" t="str">
        <f t="shared" si="5"/>
        <v xml:space="preserve"> </v>
      </c>
      <c r="L52" s="136">
        <f t="shared" si="6"/>
        <v>100</v>
      </c>
      <c r="M52" s="135" t="str">
        <f t="shared" si="22"/>
        <v xml:space="preserve"> </v>
      </c>
      <c r="N52" s="136" t="str">
        <f t="shared" si="23"/>
        <v xml:space="preserve"> </v>
      </c>
      <c r="O52" s="137" t="str">
        <f t="shared" si="9"/>
        <v xml:space="preserve"> </v>
      </c>
      <c r="P52" s="236">
        <f t="shared" si="10"/>
        <v>66.666666666666657</v>
      </c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</row>
    <row r="53" spans="1:44" x14ac:dyDescent="0.25">
      <c r="A53" s="10" t="s">
        <v>81</v>
      </c>
      <c r="B53" s="110">
        <v>0</v>
      </c>
      <c r="C53" s="11">
        <v>4</v>
      </c>
      <c r="D53" s="171">
        <f t="shared" si="17"/>
        <v>5.1853100167226244E-3</v>
      </c>
      <c r="E53" s="112">
        <v>4</v>
      </c>
      <c r="F53" s="11">
        <v>35</v>
      </c>
      <c r="G53" s="131">
        <f t="shared" si="18"/>
        <v>4.7738556386054884E-2</v>
      </c>
      <c r="H53" s="110">
        <v>0</v>
      </c>
      <c r="I53" s="11">
        <v>0</v>
      </c>
      <c r="J53" s="196">
        <f t="shared" si="19"/>
        <v>0</v>
      </c>
      <c r="K53" s="135" t="str">
        <f t="shared" si="5"/>
        <v xml:space="preserve"> </v>
      </c>
      <c r="L53" s="136">
        <f t="shared" si="6"/>
        <v>11.428571428571429</v>
      </c>
      <c r="M53" s="135" t="str">
        <f t="shared" si="22"/>
        <v xml:space="preserve"> </v>
      </c>
      <c r="N53" s="136">
        <f t="shared" si="23"/>
        <v>66.666666666666657</v>
      </c>
      <c r="O53" s="137" t="str">
        <f t="shared" si="9"/>
        <v xml:space="preserve"> </v>
      </c>
      <c r="P53" s="236" t="str">
        <f t="shared" si="10"/>
        <v xml:space="preserve"> </v>
      </c>
      <c r="Q53" s="147"/>
      <c r="R53" s="147"/>
      <c r="S53" s="147"/>
      <c r="T53" s="147"/>
      <c r="U53" s="147"/>
      <c r="V53" s="147"/>
      <c r="W53" s="147"/>
      <c r="X53" s="147"/>
      <c r="Y53" s="147"/>
      <c r="Z53" s="147"/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</row>
    <row r="54" spans="1:44" ht="17.25" customHeight="1" x14ac:dyDescent="0.25">
      <c r="A54" s="10" t="s">
        <v>82</v>
      </c>
      <c r="B54" s="110">
        <v>1</v>
      </c>
      <c r="C54" s="11">
        <v>3</v>
      </c>
      <c r="D54" s="171">
        <f t="shared" si="17"/>
        <v>3.8889825125419685E-3</v>
      </c>
      <c r="E54" s="112">
        <v>4</v>
      </c>
      <c r="F54" s="11">
        <v>37</v>
      </c>
      <c r="G54" s="131">
        <f t="shared" si="18"/>
        <v>5.0466473893829453E-2</v>
      </c>
      <c r="H54" s="110">
        <v>3</v>
      </c>
      <c r="I54" s="11">
        <v>17</v>
      </c>
      <c r="J54" s="196">
        <f t="shared" si="19"/>
        <v>2.6142584732730512E-2</v>
      </c>
      <c r="K54" s="135">
        <f t="shared" si="5"/>
        <v>25</v>
      </c>
      <c r="L54" s="136">
        <f t="shared" si="6"/>
        <v>8.1081081081081088</v>
      </c>
      <c r="M54" s="135" t="str">
        <f t="shared" si="22"/>
        <v xml:space="preserve"> </v>
      </c>
      <c r="N54" s="136" t="str">
        <f t="shared" si="23"/>
        <v xml:space="preserve"> </v>
      </c>
      <c r="O54" s="237">
        <f t="shared" si="9"/>
        <v>133.33333333333331</v>
      </c>
      <c r="P54" s="236">
        <f t="shared" si="10"/>
        <v>217.64705882352939</v>
      </c>
      <c r="Q54" s="147"/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</row>
    <row r="55" spans="1:44" x14ac:dyDescent="0.25">
      <c r="A55" s="10" t="s">
        <v>83</v>
      </c>
      <c r="B55" s="110">
        <v>3</v>
      </c>
      <c r="C55" s="11">
        <v>3</v>
      </c>
      <c r="D55" s="171">
        <f t="shared" si="17"/>
        <v>3.8889825125419685E-3</v>
      </c>
      <c r="E55" s="112">
        <v>0</v>
      </c>
      <c r="F55" s="11">
        <v>0</v>
      </c>
      <c r="G55" s="131">
        <f t="shared" si="18"/>
        <v>0</v>
      </c>
      <c r="H55" s="110">
        <v>0</v>
      </c>
      <c r="I55" s="11">
        <v>0</v>
      </c>
      <c r="J55" s="196">
        <f t="shared" si="19"/>
        <v>0</v>
      </c>
      <c r="K55" s="135" t="str">
        <f t="shared" si="5"/>
        <v xml:space="preserve"> </v>
      </c>
      <c r="L55" s="136" t="str">
        <f t="shared" si="6"/>
        <v xml:space="preserve"> </v>
      </c>
      <c r="M55" s="135">
        <f t="shared" si="22"/>
        <v>33.333333333333329</v>
      </c>
      <c r="N55" s="136">
        <f t="shared" si="23"/>
        <v>17.647058823529413</v>
      </c>
      <c r="O55" s="137" t="str">
        <f t="shared" si="9"/>
        <v xml:space="preserve"> </v>
      </c>
      <c r="P55" s="236" t="str">
        <f t="shared" si="10"/>
        <v xml:space="preserve"> </v>
      </c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</row>
    <row r="56" spans="1:44" x14ac:dyDescent="0.25">
      <c r="A56" s="10" t="s">
        <v>84</v>
      </c>
      <c r="B56" s="110">
        <v>3</v>
      </c>
      <c r="C56" s="11">
        <v>3</v>
      </c>
      <c r="D56" s="171">
        <f t="shared" si="17"/>
        <v>3.8889825125419685E-3</v>
      </c>
      <c r="E56" s="112">
        <v>1</v>
      </c>
      <c r="F56" s="11">
        <v>3</v>
      </c>
      <c r="G56" s="131">
        <f t="shared" si="18"/>
        <v>4.0918762616618471E-3</v>
      </c>
      <c r="H56" s="110">
        <v>5</v>
      </c>
      <c r="I56" s="11">
        <v>12</v>
      </c>
      <c r="J56" s="196">
        <f t="shared" si="19"/>
        <v>1.8453589223103892E-2</v>
      </c>
      <c r="K56" s="135">
        <f t="shared" si="5"/>
        <v>300</v>
      </c>
      <c r="L56" s="136">
        <f t="shared" si="6"/>
        <v>100</v>
      </c>
      <c r="M56" s="135" t="str">
        <f t="shared" si="22"/>
        <v xml:space="preserve"> </v>
      </c>
      <c r="N56" s="136" t="str">
        <f t="shared" si="23"/>
        <v xml:space="preserve"> </v>
      </c>
      <c r="O56" s="137">
        <f t="shared" si="9"/>
        <v>20</v>
      </c>
      <c r="P56" s="236">
        <f t="shared" si="10"/>
        <v>25</v>
      </c>
      <c r="Q56" s="147"/>
      <c r="R56" s="147"/>
      <c r="S56" s="147"/>
      <c r="T56" s="147"/>
      <c r="U56" s="147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</row>
    <row r="57" spans="1:44" x14ac:dyDescent="0.25">
      <c r="A57" s="10" t="s">
        <v>85</v>
      </c>
      <c r="B57" s="110">
        <v>1</v>
      </c>
      <c r="C57" s="11">
        <v>3</v>
      </c>
      <c r="D57" s="171">
        <f t="shared" si="17"/>
        <v>3.8889825125419685E-3</v>
      </c>
      <c r="E57" s="112">
        <v>0</v>
      </c>
      <c r="F57" s="11">
        <v>0</v>
      </c>
      <c r="G57" s="131">
        <f t="shared" si="18"/>
        <v>0</v>
      </c>
      <c r="H57" s="110">
        <v>0</v>
      </c>
      <c r="I57" s="11">
        <v>0</v>
      </c>
      <c r="J57" s="196">
        <f t="shared" si="19"/>
        <v>0</v>
      </c>
      <c r="K57" s="135" t="str">
        <f t="shared" si="5"/>
        <v xml:space="preserve"> </v>
      </c>
      <c r="L57" s="136" t="str">
        <f t="shared" si="6"/>
        <v xml:space="preserve"> </v>
      </c>
      <c r="M57" s="135">
        <f t="shared" si="22"/>
        <v>60</v>
      </c>
      <c r="N57" s="136">
        <f t="shared" si="23"/>
        <v>25</v>
      </c>
      <c r="O57" s="137" t="str">
        <f t="shared" si="9"/>
        <v xml:space="preserve"> </v>
      </c>
      <c r="P57" s="236" t="str">
        <f t="shared" si="10"/>
        <v xml:space="preserve"> </v>
      </c>
      <c r="Q57" s="147"/>
      <c r="R57" s="147"/>
      <c r="S57" s="147"/>
      <c r="T57" s="147"/>
      <c r="U57" s="147"/>
      <c r="V57" s="147"/>
      <c r="W57" s="147"/>
      <c r="X57" s="147"/>
      <c r="Y57" s="147"/>
      <c r="Z57" s="147"/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</row>
    <row r="58" spans="1:44" x14ac:dyDescent="0.25">
      <c r="A58" s="10" t="s">
        <v>86</v>
      </c>
      <c r="B58" s="110">
        <v>0</v>
      </c>
      <c r="C58" s="11">
        <v>2</v>
      </c>
      <c r="D58" s="171">
        <f t="shared" si="17"/>
        <v>2.5926550083613122E-3</v>
      </c>
      <c r="E58" s="112">
        <v>0</v>
      </c>
      <c r="F58" s="11">
        <v>0</v>
      </c>
      <c r="G58" s="131">
        <f t="shared" si="18"/>
        <v>0</v>
      </c>
      <c r="H58" s="110">
        <v>10</v>
      </c>
      <c r="I58" s="11">
        <v>40</v>
      </c>
      <c r="J58" s="196">
        <f t="shared" si="19"/>
        <v>6.1511964077012982E-2</v>
      </c>
      <c r="K58" s="135" t="str">
        <f t="shared" si="5"/>
        <v xml:space="preserve"> </v>
      </c>
      <c r="L58" s="136" t="str">
        <f t="shared" si="6"/>
        <v xml:space="preserve"> </v>
      </c>
      <c r="M58" s="135" t="str">
        <f t="shared" si="7"/>
        <v xml:space="preserve"> </v>
      </c>
      <c r="N58" s="136">
        <f t="shared" si="8"/>
        <v>5</v>
      </c>
      <c r="O58" s="137" t="str">
        <f t="shared" si="9"/>
        <v xml:space="preserve"> </v>
      </c>
      <c r="P58" s="136" t="str">
        <f t="shared" si="10"/>
        <v xml:space="preserve"> </v>
      </c>
      <c r="Q58" s="147"/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</row>
    <row r="59" spans="1:44" ht="17.25" customHeight="1" x14ac:dyDescent="0.25">
      <c r="A59" s="10" t="s">
        <v>87</v>
      </c>
      <c r="B59" s="110">
        <v>0</v>
      </c>
      <c r="C59" s="11">
        <v>2</v>
      </c>
      <c r="D59" s="171">
        <f t="shared" si="17"/>
        <v>2.5926550083613122E-3</v>
      </c>
      <c r="E59" s="112">
        <v>3</v>
      </c>
      <c r="F59" s="11">
        <v>25</v>
      </c>
      <c r="G59" s="131">
        <f t="shared" si="18"/>
        <v>3.4098968847182061E-2</v>
      </c>
      <c r="H59" s="110">
        <v>5</v>
      </c>
      <c r="I59" s="11">
        <v>8</v>
      </c>
      <c r="J59" s="196">
        <f t="shared" si="19"/>
        <v>1.2302392815402595E-2</v>
      </c>
      <c r="K59" s="135" t="str">
        <f t="shared" si="5"/>
        <v xml:space="preserve"> </v>
      </c>
      <c r="L59" s="136">
        <f t="shared" si="6"/>
        <v>8</v>
      </c>
      <c r="M59" s="135" t="str">
        <f t="shared" si="7"/>
        <v xml:space="preserve"> </v>
      </c>
      <c r="N59" s="136">
        <f t="shared" si="8"/>
        <v>25</v>
      </c>
      <c r="O59" s="137">
        <f t="shared" si="9"/>
        <v>60</v>
      </c>
      <c r="P59" s="136">
        <f t="shared" si="10"/>
        <v>312.5</v>
      </c>
      <c r="Q59" s="147"/>
      <c r="R59" s="147"/>
      <c r="S59" s="147"/>
      <c r="T59" s="147"/>
      <c r="U59" s="147"/>
      <c r="V59" s="147"/>
      <c r="W59" s="147"/>
      <c r="X59" s="147"/>
      <c r="Y59" s="147"/>
      <c r="Z59" s="147"/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</row>
    <row r="60" spans="1:44" x14ac:dyDescent="0.25">
      <c r="A60" s="10" t="s">
        <v>88</v>
      </c>
      <c r="B60" s="110">
        <v>1</v>
      </c>
      <c r="C60" s="11">
        <v>1</v>
      </c>
      <c r="D60" s="171">
        <f t="shared" si="17"/>
        <v>1.2963275041806561E-3</v>
      </c>
      <c r="E60" s="112">
        <v>2</v>
      </c>
      <c r="F60" s="11">
        <v>14</v>
      </c>
      <c r="G60" s="131">
        <f t="shared" si="18"/>
        <v>1.9095422554421954E-2</v>
      </c>
      <c r="H60" s="110">
        <v>2</v>
      </c>
      <c r="I60" s="11">
        <v>2</v>
      </c>
      <c r="J60" s="196">
        <f t="shared" si="19"/>
        <v>3.0755982038506487E-3</v>
      </c>
      <c r="K60" s="135">
        <f t="shared" si="5"/>
        <v>50</v>
      </c>
      <c r="L60" s="136">
        <f t="shared" si="6"/>
        <v>7.1428571428571423</v>
      </c>
      <c r="M60" s="135">
        <f t="shared" si="7"/>
        <v>50</v>
      </c>
      <c r="N60" s="136">
        <f t="shared" si="8"/>
        <v>50</v>
      </c>
      <c r="O60" s="237">
        <f t="shared" si="9"/>
        <v>100</v>
      </c>
      <c r="P60" s="136">
        <f t="shared" si="10"/>
        <v>700</v>
      </c>
      <c r="Q60" s="147"/>
      <c r="R60" s="147"/>
      <c r="S60" s="147"/>
      <c r="T60" s="147"/>
      <c r="U60" s="147"/>
      <c r="V60" s="147"/>
      <c r="W60" s="147"/>
      <c r="X60" s="147"/>
      <c r="Y60" s="147"/>
      <c r="Z60" s="147"/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</row>
    <row r="61" spans="1:44" x14ac:dyDescent="0.25">
      <c r="A61" s="10" t="s">
        <v>89</v>
      </c>
      <c r="B61" s="110">
        <v>1</v>
      </c>
      <c r="C61" s="11">
        <v>1</v>
      </c>
      <c r="D61" s="171">
        <f t="shared" si="17"/>
        <v>1.2963275041806561E-3</v>
      </c>
      <c r="E61" s="112">
        <v>3</v>
      </c>
      <c r="F61" s="11">
        <v>7</v>
      </c>
      <c r="G61" s="131">
        <f t="shared" si="18"/>
        <v>9.5477112772109768E-3</v>
      </c>
      <c r="H61" s="110">
        <v>0</v>
      </c>
      <c r="I61" s="11">
        <v>0</v>
      </c>
      <c r="J61" s="196">
        <f t="shared" si="19"/>
        <v>0</v>
      </c>
      <c r="K61" s="135">
        <f t="shared" si="5"/>
        <v>33.333333333333329</v>
      </c>
      <c r="L61" s="136">
        <f t="shared" si="6"/>
        <v>14.285714285714285</v>
      </c>
      <c r="M61" s="135" t="str">
        <f t="shared" si="7"/>
        <v xml:space="preserve"> </v>
      </c>
      <c r="N61" s="136" t="str">
        <f t="shared" si="8"/>
        <v xml:space="preserve"> </v>
      </c>
      <c r="O61" s="237" t="str">
        <f t="shared" si="9"/>
        <v xml:space="preserve"> </v>
      </c>
      <c r="P61" s="136" t="str">
        <f t="shared" si="10"/>
        <v xml:space="preserve"> </v>
      </c>
      <c r="Q61" s="147"/>
      <c r="R61" s="147"/>
      <c r="S61" s="147"/>
      <c r="T61" s="147"/>
      <c r="U61" s="147"/>
      <c r="V61" s="147"/>
      <c r="W61" s="147"/>
      <c r="X61" s="147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</row>
    <row r="62" spans="1:44" x14ac:dyDescent="0.25">
      <c r="A62" s="10" t="s">
        <v>90</v>
      </c>
      <c r="B62" s="110">
        <v>0</v>
      </c>
      <c r="C62" s="11">
        <v>0</v>
      </c>
      <c r="D62" s="171">
        <f t="shared" si="17"/>
        <v>0</v>
      </c>
      <c r="E62" s="112">
        <v>0</v>
      </c>
      <c r="F62" s="11">
        <v>0</v>
      </c>
      <c r="G62" s="131">
        <f t="shared" si="18"/>
        <v>0</v>
      </c>
      <c r="H62" s="110">
        <v>0</v>
      </c>
      <c r="I62" s="11">
        <v>0</v>
      </c>
      <c r="J62" s="196">
        <f t="shared" si="19"/>
        <v>0</v>
      </c>
      <c r="K62" s="135" t="str">
        <f t="shared" si="5"/>
        <v xml:space="preserve"> </v>
      </c>
      <c r="L62" s="136" t="str">
        <f t="shared" si="6"/>
        <v xml:space="preserve"> </v>
      </c>
      <c r="M62" s="135" t="str">
        <f t="shared" si="7"/>
        <v xml:space="preserve"> </v>
      </c>
      <c r="N62" s="136" t="str">
        <f t="shared" si="8"/>
        <v xml:space="preserve"> </v>
      </c>
      <c r="O62" s="237" t="str">
        <f t="shared" si="9"/>
        <v xml:space="preserve"> </v>
      </c>
      <c r="P62" s="136" t="str">
        <f t="shared" si="10"/>
        <v xml:space="preserve"> </v>
      </c>
      <c r="Q62" s="147"/>
      <c r="R62" s="147"/>
      <c r="S62" s="147"/>
      <c r="T62" s="147"/>
      <c r="U62" s="147"/>
      <c r="V62" s="147"/>
      <c r="W62" s="147"/>
      <c r="X62" s="147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</row>
    <row r="63" spans="1:44" x14ac:dyDescent="0.25">
      <c r="A63" s="10" t="s">
        <v>91</v>
      </c>
      <c r="B63" s="110">
        <v>0</v>
      </c>
      <c r="C63" s="11">
        <v>0</v>
      </c>
      <c r="D63" s="171">
        <f t="shared" si="17"/>
        <v>0</v>
      </c>
      <c r="E63" s="112">
        <v>2</v>
      </c>
      <c r="F63" s="11">
        <v>11</v>
      </c>
      <c r="G63" s="131">
        <f t="shared" si="18"/>
        <v>1.5003546292760106E-2</v>
      </c>
      <c r="H63" s="110">
        <v>4</v>
      </c>
      <c r="I63" s="11">
        <v>38</v>
      </c>
      <c r="J63" s="196">
        <f t="shared" si="19"/>
        <v>5.8436365873162324E-2</v>
      </c>
      <c r="K63" s="135" t="str">
        <f t="shared" si="5"/>
        <v xml:space="preserve"> </v>
      </c>
      <c r="L63" s="136" t="str">
        <f t="shared" si="6"/>
        <v xml:space="preserve"> </v>
      </c>
      <c r="M63" s="135" t="str">
        <f t="shared" si="7"/>
        <v xml:space="preserve"> </v>
      </c>
      <c r="N63" s="136" t="str">
        <f t="shared" si="8"/>
        <v xml:space="preserve"> </v>
      </c>
      <c r="O63" s="237">
        <f t="shared" si="9"/>
        <v>50</v>
      </c>
      <c r="P63" s="136">
        <f t="shared" si="10"/>
        <v>28.947368421052634</v>
      </c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</row>
    <row r="64" spans="1:44" x14ac:dyDescent="0.25">
      <c r="A64" s="10" t="s">
        <v>92</v>
      </c>
      <c r="B64" s="110">
        <v>0</v>
      </c>
      <c r="C64" s="11">
        <v>0</v>
      </c>
      <c r="D64" s="171">
        <f t="shared" si="17"/>
        <v>0</v>
      </c>
      <c r="E64" s="112">
        <v>0</v>
      </c>
      <c r="F64" s="11">
        <v>0</v>
      </c>
      <c r="G64" s="131">
        <f t="shared" si="18"/>
        <v>0</v>
      </c>
      <c r="H64" s="110">
        <v>1</v>
      </c>
      <c r="I64" s="11">
        <v>3</v>
      </c>
      <c r="J64" s="196">
        <f t="shared" si="19"/>
        <v>4.6133973057759731E-3</v>
      </c>
      <c r="K64" s="135" t="str">
        <f t="shared" si="5"/>
        <v xml:space="preserve"> </v>
      </c>
      <c r="L64" s="136" t="str">
        <f t="shared" si="6"/>
        <v xml:space="preserve"> </v>
      </c>
      <c r="M64" s="135" t="str">
        <f t="shared" si="7"/>
        <v xml:space="preserve"> </v>
      </c>
      <c r="N64" s="136" t="str">
        <f t="shared" si="8"/>
        <v xml:space="preserve"> </v>
      </c>
      <c r="O64" s="137" t="str">
        <f t="shared" si="9"/>
        <v xml:space="preserve"> </v>
      </c>
      <c r="P64" s="136" t="str">
        <f t="shared" si="10"/>
        <v xml:space="preserve"> </v>
      </c>
      <c r="Q64" s="147"/>
      <c r="R64" s="147"/>
      <c r="S64" s="147"/>
      <c r="T64" s="147"/>
      <c r="U64" s="147"/>
      <c r="V64" s="147"/>
      <c r="W64" s="147"/>
      <c r="X64" s="147"/>
      <c r="Y64" s="147"/>
      <c r="Z64" s="147"/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</row>
    <row r="65" spans="1:44" x14ac:dyDescent="0.25">
      <c r="A65" s="10" t="s">
        <v>93</v>
      </c>
      <c r="B65" s="110">
        <v>0</v>
      </c>
      <c r="C65" s="11">
        <v>0</v>
      </c>
      <c r="D65" s="171">
        <f t="shared" si="17"/>
        <v>0</v>
      </c>
      <c r="E65" s="112">
        <v>1</v>
      </c>
      <c r="F65" s="11">
        <v>10</v>
      </c>
      <c r="G65" s="131">
        <f t="shared" si="18"/>
        <v>1.3639587538872823E-2</v>
      </c>
      <c r="H65" s="110">
        <v>0</v>
      </c>
      <c r="I65" s="11">
        <v>0</v>
      </c>
      <c r="J65" s="196">
        <f t="shared" si="19"/>
        <v>0</v>
      </c>
      <c r="K65" s="135" t="str">
        <f t="shared" si="5"/>
        <v xml:space="preserve"> </v>
      </c>
      <c r="L65" s="136" t="str">
        <f t="shared" si="6"/>
        <v xml:space="preserve"> </v>
      </c>
      <c r="M65" s="135" t="str">
        <f t="shared" si="7"/>
        <v xml:space="preserve"> </v>
      </c>
      <c r="N65" s="136" t="str">
        <f t="shared" si="8"/>
        <v xml:space="preserve"> </v>
      </c>
      <c r="O65" s="237" t="str">
        <f t="shared" si="9"/>
        <v xml:space="preserve"> </v>
      </c>
      <c r="P65" s="136" t="str">
        <f t="shared" si="10"/>
        <v xml:space="preserve"> </v>
      </c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</row>
    <row r="66" spans="1:44" x14ac:dyDescent="0.25">
      <c r="A66" s="10" t="s">
        <v>94</v>
      </c>
      <c r="B66" s="110">
        <v>0</v>
      </c>
      <c r="C66" s="11">
        <v>0</v>
      </c>
      <c r="D66" s="171">
        <f t="shared" si="17"/>
        <v>0</v>
      </c>
      <c r="E66" s="112">
        <v>0</v>
      </c>
      <c r="F66" s="11">
        <v>3</v>
      </c>
      <c r="G66" s="131">
        <f t="shared" si="18"/>
        <v>4.0918762616618471E-3</v>
      </c>
      <c r="H66" s="110">
        <v>0</v>
      </c>
      <c r="I66" s="11">
        <v>0</v>
      </c>
      <c r="J66" s="196">
        <f t="shared" si="19"/>
        <v>0</v>
      </c>
      <c r="K66" s="135" t="str">
        <f t="shared" si="5"/>
        <v xml:space="preserve"> </v>
      </c>
      <c r="L66" s="136" t="str">
        <f t="shared" si="6"/>
        <v xml:space="preserve"> </v>
      </c>
      <c r="M66" s="135" t="str">
        <f t="shared" si="7"/>
        <v xml:space="preserve"> </v>
      </c>
      <c r="N66" s="136" t="str">
        <f t="shared" si="8"/>
        <v xml:space="preserve"> </v>
      </c>
      <c r="O66" s="137" t="str">
        <f t="shared" si="9"/>
        <v xml:space="preserve"> </v>
      </c>
      <c r="P66" s="136" t="str">
        <f t="shared" si="10"/>
        <v xml:space="preserve"> </v>
      </c>
      <c r="Q66" s="147"/>
      <c r="R66" s="147"/>
      <c r="S66" s="147"/>
      <c r="T66" s="147"/>
      <c r="U66" s="147"/>
      <c r="V66" s="147"/>
      <c r="W66" s="147"/>
      <c r="X66" s="147"/>
      <c r="Y66" s="147"/>
      <c r="Z66" s="147"/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</row>
    <row r="67" spans="1:44" x14ac:dyDescent="0.25">
      <c r="A67" s="10" t="s">
        <v>95</v>
      </c>
      <c r="B67" s="110">
        <v>0</v>
      </c>
      <c r="C67" s="11">
        <v>0</v>
      </c>
      <c r="D67" s="171">
        <f t="shared" si="17"/>
        <v>0</v>
      </c>
      <c r="E67" s="112">
        <v>6</v>
      </c>
      <c r="F67" s="11">
        <v>38</v>
      </c>
      <c r="G67" s="131">
        <f t="shared" si="18"/>
        <v>5.1830432647716737E-2</v>
      </c>
      <c r="H67" s="110">
        <v>0</v>
      </c>
      <c r="I67" s="11">
        <v>0</v>
      </c>
      <c r="J67" s="196">
        <f t="shared" si="19"/>
        <v>0</v>
      </c>
      <c r="K67" s="135" t="str">
        <f t="shared" si="5"/>
        <v xml:space="preserve"> </v>
      </c>
      <c r="L67" s="136" t="str">
        <f t="shared" si="6"/>
        <v xml:space="preserve"> </v>
      </c>
      <c r="M67" s="135" t="str">
        <f t="shared" si="7"/>
        <v xml:space="preserve"> </v>
      </c>
      <c r="N67" s="136" t="str">
        <f t="shared" si="8"/>
        <v xml:space="preserve"> </v>
      </c>
      <c r="O67" s="137" t="str">
        <f t="shared" si="9"/>
        <v xml:space="preserve"> </v>
      </c>
      <c r="P67" s="136" t="str">
        <f t="shared" si="10"/>
        <v xml:space="preserve"> </v>
      </c>
      <c r="Q67" s="147"/>
      <c r="R67" s="147"/>
      <c r="S67" s="147"/>
      <c r="T67" s="147"/>
      <c r="U67" s="147"/>
      <c r="V67" s="147"/>
      <c r="W67" s="147"/>
      <c r="X67" s="147"/>
      <c r="Y67" s="147"/>
      <c r="Z67" s="147"/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</row>
    <row r="68" spans="1:44" ht="17.25" customHeight="1" x14ac:dyDescent="0.25">
      <c r="A68" s="10" t="s">
        <v>96</v>
      </c>
      <c r="B68" s="110">
        <v>0</v>
      </c>
      <c r="C68" s="11">
        <v>0</v>
      </c>
      <c r="D68" s="171">
        <f t="shared" si="17"/>
        <v>0</v>
      </c>
      <c r="E68" s="112">
        <v>0</v>
      </c>
      <c r="F68" s="11">
        <v>0</v>
      </c>
      <c r="G68" s="131">
        <f t="shared" si="18"/>
        <v>0</v>
      </c>
      <c r="H68" s="110">
        <v>0</v>
      </c>
      <c r="I68" s="11">
        <v>0</v>
      </c>
      <c r="J68" s="196">
        <f t="shared" si="19"/>
        <v>0</v>
      </c>
      <c r="K68" s="135" t="str">
        <f t="shared" si="5"/>
        <v xml:space="preserve"> </v>
      </c>
      <c r="L68" s="136" t="str">
        <f t="shared" si="6"/>
        <v xml:space="preserve"> </v>
      </c>
      <c r="M68" s="135" t="str">
        <f t="shared" si="7"/>
        <v xml:space="preserve"> </v>
      </c>
      <c r="N68" s="136" t="str">
        <f t="shared" si="8"/>
        <v xml:space="preserve"> </v>
      </c>
      <c r="O68" s="137" t="str">
        <f t="shared" si="9"/>
        <v xml:space="preserve"> </v>
      </c>
      <c r="P68" s="136" t="str">
        <f t="shared" si="10"/>
        <v xml:space="preserve"> </v>
      </c>
      <c r="Q68" s="147"/>
      <c r="R68" s="147"/>
      <c r="S68" s="147"/>
      <c r="T68" s="147"/>
      <c r="U68" s="147"/>
      <c r="V68" s="147"/>
      <c r="W68" s="147"/>
      <c r="X68" s="147"/>
      <c r="Y68" s="147"/>
      <c r="Z68" s="147"/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</row>
    <row r="69" spans="1:44" x14ac:dyDescent="0.25">
      <c r="A69" s="10" t="s">
        <v>97</v>
      </c>
      <c r="B69" s="110">
        <v>0</v>
      </c>
      <c r="C69" s="11">
        <v>0</v>
      </c>
      <c r="D69" s="171">
        <f t="shared" si="17"/>
        <v>0</v>
      </c>
      <c r="E69" s="112">
        <v>3</v>
      </c>
      <c r="F69" s="11">
        <v>36</v>
      </c>
      <c r="G69" s="131">
        <f t="shared" si="18"/>
        <v>4.9102515139942175E-2</v>
      </c>
      <c r="H69" s="110">
        <v>4</v>
      </c>
      <c r="I69" s="11">
        <v>23</v>
      </c>
      <c r="J69" s="196">
        <f t="shared" si="19"/>
        <v>3.5369379344282463E-2</v>
      </c>
      <c r="K69" s="135" t="str">
        <f t="shared" si="5"/>
        <v xml:space="preserve"> </v>
      </c>
      <c r="L69" s="136" t="str">
        <f t="shared" si="6"/>
        <v xml:space="preserve"> </v>
      </c>
      <c r="M69" s="135" t="str">
        <f t="shared" si="7"/>
        <v xml:space="preserve"> </v>
      </c>
      <c r="N69" s="136" t="str">
        <f t="shared" si="8"/>
        <v xml:space="preserve"> </v>
      </c>
      <c r="O69" s="237">
        <f t="shared" si="9"/>
        <v>75</v>
      </c>
      <c r="P69" s="136">
        <f t="shared" si="10"/>
        <v>156.52173913043478</v>
      </c>
      <c r="Q69" s="147"/>
      <c r="R69" s="147"/>
      <c r="S69" s="147"/>
      <c r="T69" s="147"/>
      <c r="U69" s="147"/>
      <c r="V69" s="147"/>
      <c r="W69" s="147"/>
      <c r="X69" s="147"/>
      <c r="Y69" s="147"/>
      <c r="Z69" s="147"/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</row>
    <row r="70" spans="1:44" x14ac:dyDescent="0.25">
      <c r="A70" s="10" t="s">
        <v>98</v>
      </c>
      <c r="B70" s="110">
        <v>0</v>
      </c>
      <c r="C70" s="11">
        <v>0</v>
      </c>
      <c r="D70" s="171">
        <f t="shared" ref="D70:D78" si="24">IF($C$83&lt;&gt;0,C70/$C$83*100,0)</f>
        <v>0</v>
      </c>
      <c r="E70" s="112">
        <v>0</v>
      </c>
      <c r="F70" s="11">
        <v>0</v>
      </c>
      <c r="G70" s="131">
        <f t="shared" ref="G70:G78" si="25">IF($F$83&lt;&gt;0,F70/$F$83*100,0)</f>
        <v>0</v>
      </c>
      <c r="H70" s="110">
        <v>0</v>
      </c>
      <c r="I70" s="11">
        <v>0</v>
      </c>
      <c r="J70" s="196">
        <f t="shared" ref="J70:J78" si="26">IF($I$83&lt;&gt;0,I70/$I$83*100,0)</f>
        <v>0</v>
      </c>
      <c r="K70" s="135" t="str">
        <f t="shared" si="5"/>
        <v xml:space="preserve"> </v>
      </c>
      <c r="L70" s="136" t="str">
        <f t="shared" si="6"/>
        <v xml:space="preserve"> </v>
      </c>
      <c r="M70" s="135" t="str">
        <f t="shared" si="7"/>
        <v xml:space="preserve"> </v>
      </c>
      <c r="N70" s="136" t="str">
        <f t="shared" si="8"/>
        <v xml:space="preserve"> </v>
      </c>
      <c r="O70" s="237" t="str">
        <f t="shared" si="9"/>
        <v xml:space="preserve"> </v>
      </c>
      <c r="P70" s="136" t="str">
        <f t="shared" si="10"/>
        <v xml:space="preserve"> </v>
      </c>
      <c r="Q70" s="147"/>
      <c r="R70" s="147"/>
      <c r="S70" s="147"/>
      <c r="T70" s="147"/>
      <c r="U70" s="147"/>
      <c r="V70" s="147"/>
      <c r="W70" s="147"/>
      <c r="X70" s="147"/>
      <c r="Y70" s="147"/>
      <c r="Z70" s="147"/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</row>
    <row r="71" spans="1:44" x14ac:dyDescent="0.25">
      <c r="A71" s="10" t="s">
        <v>99</v>
      </c>
      <c r="B71" s="110">
        <v>0</v>
      </c>
      <c r="C71" s="11">
        <v>0</v>
      </c>
      <c r="D71" s="171">
        <f t="shared" si="24"/>
        <v>0</v>
      </c>
      <c r="E71" s="112">
        <v>1</v>
      </c>
      <c r="F71" s="11">
        <v>6</v>
      </c>
      <c r="G71" s="131">
        <f t="shared" si="25"/>
        <v>8.1837525233236941E-3</v>
      </c>
      <c r="H71" s="110">
        <v>0</v>
      </c>
      <c r="I71" s="11">
        <v>0</v>
      </c>
      <c r="J71" s="196">
        <f t="shared" si="26"/>
        <v>0</v>
      </c>
      <c r="K71" s="135" t="str">
        <f t="shared" ref="K71:K80" si="27">IF(OR(B71&lt;&gt;0)*(E71&lt;&gt;0),B71/E71*100," ")</f>
        <v xml:space="preserve"> </v>
      </c>
      <c r="L71" s="136" t="str">
        <f t="shared" ref="L71:L80" si="28">IF(OR(C71&lt;&gt;0)*(F71&lt;&gt;0),C71/F71*100," ")</f>
        <v xml:space="preserve"> </v>
      </c>
      <c r="M71" s="135" t="str">
        <f t="shared" ref="M71:M80" si="29">IF(OR(B71&lt;&gt;0)*(H71&lt;&gt;0),B71/H71*100," ")</f>
        <v xml:space="preserve"> </v>
      </c>
      <c r="N71" s="136" t="str">
        <f t="shared" ref="N71:N80" si="30">IF(OR(C71&lt;&gt;0)*(I71&lt;&gt;0),C71/I71*100," ")</f>
        <v xml:space="preserve"> </v>
      </c>
      <c r="O71" s="237" t="str">
        <f t="shared" ref="O71:O80" si="31">IF(OR(E71&lt;&gt;0)*(H71&lt;&gt;0),E71/H71*100," ")</f>
        <v xml:space="preserve"> </v>
      </c>
      <c r="P71" s="136" t="str">
        <f t="shared" ref="P71:P80" si="32">IF(OR(F71&lt;&gt;0)*(I71&lt;&gt;0),F71/I71*100," ")</f>
        <v xml:space="preserve"> </v>
      </c>
      <c r="Q71" s="147"/>
      <c r="R71" s="147"/>
      <c r="S71" s="147"/>
      <c r="T71" s="147"/>
      <c r="U71" s="147"/>
      <c r="V71" s="147"/>
      <c r="W71" s="147"/>
      <c r="X71" s="147"/>
      <c r="Y71" s="147"/>
      <c r="Z71" s="147"/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</row>
    <row r="72" spans="1:44" x14ac:dyDescent="0.25">
      <c r="A72" s="10" t="s">
        <v>100</v>
      </c>
      <c r="B72" s="110">
        <v>0</v>
      </c>
      <c r="C72" s="11">
        <v>0</v>
      </c>
      <c r="D72" s="171">
        <f t="shared" si="24"/>
        <v>0</v>
      </c>
      <c r="E72" s="112">
        <v>0</v>
      </c>
      <c r="F72" s="11">
        <v>0</v>
      </c>
      <c r="G72" s="131">
        <f t="shared" si="25"/>
        <v>0</v>
      </c>
      <c r="H72" s="110">
        <v>0</v>
      </c>
      <c r="I72" s="11">
        <v>0</v>
      </c>
      <c r="J72" s="196">
        <f t="shared" si="26"/>
        <v>0</v>
      </c>
      <c r="K72" s="135" t="str">
        <f t="shared" si="27"/>
        <v xml:space="preserve"> </v>
      </c>
      <c r="L72" s="136" t="str">
        <f t="shared" si="28"/>
        <v xml:space="preserve"> </v>
      </c>
      <c r="M72" s="135" t="str">
        <f t="shared" si="29"/>
        <v xml:space="preserve"> </v>
      </c>
      <c r="N72" s="136" t="str">
        <f t="shared" si="30"/>
        <v xml:space="preserve"> </v>
      </c>
      <c r="O72" s="237" t="str">
        <f t="shared" si="31"/>
        <v xml:space="preserve"> </v>
      </c>
      <c r="P72" s="136" t="str">
        <f t="shared" si="32"/>
        <v xml:space="preserve"> </v>
      </c>
      <c r="Q72" s="147"/>
      <c r="R72" s="147"/>
      <c r="S72" s="147"/>
      <c r="T72" s="147"/>
      <c r="U72" s="147"/>
      <c r="V72" s="147"/>
      <c r="W72" s="147"/>
      <c r="X72" s="147"/>
      <c r="Y72" s="147"/>
      <c r="Z72" s="147"/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</row>
    <row r="73" spans="1:44" ht="17.25" customHeight="1" x14ac:dyDescent="0.25">
      <c r="A73" s="10" t="s">
        <v>101</v>
      </c>
      <c r="B73" s="110">
        <v>0</v>
      </c>
      <c r="C73" s="11">
        <v>0</v>
      </c>
      <c r="D73" s="171">
        <f t="shared" si="24"/>
        <v>0</v>
      </c>
      <c r="E73" s="112">
        <v>0</v>
      </c>
      <c r="F73" s="11">
        <v>0</v>
      </c>
      <c r="G73" s="131">
        <f t="shared" si="25"/>
        <v>0</v>
      </c>
      <c r="H73" s="110">
        <v>0</v>
      </c>
      <c r="I73" s="11">
        <v>0</v>
      </c>
      <c r="J73" s="196">
        <f t="shared" si="26"/>
        <v>0</v>
      </c>
      <c r="K73" s="135" t="str">
        <f t="shared" si="27"/>
        <v xml:space="preserve"> </v>
      </c>
      <c r="L73" s="136" t="str">
        <f t="shared" si="28"/>
        <v xml:space="preserve"> </v>
      </c>
      <c r="M73" s="135" t="str">
        <f t="shared" si="29"/>
        <v xml:space="preserve"> </v>
      </c>
      <c r="N73" s="136" t="str">
        <f t="shared" si="30"/>
        <v xml:space="preserve"> </v>
      </c>
      <c r="O73" s="237" t="str">
        <f t="shared" si="31"/>
        <v xml:space="preserve"> </v>
      </c>
      <c r="P73" s="136" t="str">
        <f t="shared" si="32"/>
        <v xml:space="preserve"> </v>
      </c>
      <c r="Q73" s="147"/>
      <c r="R73" s="147"/>
      <c r="S73" s="147"/>
      <c r="T73" s="147"/>
      <c r="U73" s="147"/>
      <c r="V73" s="147"/>
      <c r="W73" s="147"/>
      <c r="X73" s="147"/>
      <c r="Y73" s="147"/>
      <c r="Z73" s="147"/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</row>
    <row r="74" spans="1:44" ht="17.25" customHeight="1" x14ac:dyDescent="0.25">
      <c r="A74" s="10" t="s">
        <v>102</v>
      </c>
      <c r="B74" s="110">
        <v>0</v>
      </c>
      <c r="C74" s="11">
        <v>0</v>
      </c>
      <c r="D74" s="171">
        <f t="shared" si="24"/>
        <v>0</v>
      </c>
      <c r="E74" s="112">
        <v>0</v>
      </c>
      <c r="F74" s="11">
        <v>0</v>
      </c>
      <c r="G74" s="131">
        <f t="shared" si="25"/>
        <v>0</v>
      </c>
      <c r="H74" s="110">
        <v>1</v>
      </c>
      <c r="I74" s="11">
        <v>1</v>
      </c>
      <c r="J74" s="196">
        <f t="shared" si="26"/>
        <v>1.5377991019253244E-3</v>
      </c>
      <c r="K74" s="135" t="str">
        <f t="shared" si="27"/>
        <v xml:space="preserve"> </v>
      </c>
      <c r="L74" s="136" t="str">
        <f t="shared" si="28"/>
        <v xml:space="preserve"> </v>
      </c>
      <c r="M74" s="135" t="str">
        <f t="shared" si="29"/>
        <v xml:space="preserve"> </v>
      </c>
      <c r="N74" s="136" t="str">
        <f t="shared" si="30"/>
        <v xml:space="preserve"> </v>
      </c>
      <c r="O74" s="237" t="str">
        <f t="shared" si="31"/>
        <v xml:space="preserve"> </v>
      </c>
      <c r="P74" s="136" t="str">
        <f t="shared" si="32"/>
        <v xml:space="preserve"> </v>
      </c>
      <c r="Q74" s="147"/>
      <c r="R74" s="147"/>
      <c r="S74" s="147"/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</row>
    <row r="75" spans="1:44" x14ac:dyDescent="0.25">
      <c r="A75" s="10" t="s">
        <v>103</v>
      </c>
      <c r="B75" s="110">
        <v>0</v>
      </c>
      <c r="C75" s="11">
        <v>0</v>
      </c>
      <c r="D75" s="171">
        <f t="shared" si="24"/>
        <v>0</v>
      </c>
      <c r="E75" s="112">
        <v>0</v>
      </c>
      <c r="F75" s="11">
        <v>0</v>
      </c>
      <c r="G75" s="131">
        <f t="shared" si="25"/>
        <v>0</v>
      </c>
      <c r="H75" s="110">
        <v>0</v>
      </c>
      <c r="I75" s="11">
        <v>0</v>
      </c>
      <c r="J75" s="196">
        <f t="shared" si="26"/>
        <v>0</v>
      </c>
      <c r="K75" s="135" t="str">
        <f t="shared" si="27"/>
        <v xml:space="preserve"> </v>
      </c>
      <c r="L75" s="136" t="str">
        <f t="shared" si="28"/>
        <v xml:space="preserve"> </v>
      </c>
      <c r="M75" s="135" t="str">
        <f t="shared" si="29"/>
        <v xml:space="preserve"> </v>
      </c>
      <c r="N75" s="136" t="str">
        <f t="shared" si="30"/>
        <v xml:space="preserve"> </v>
      </c>
      <c r="O75" s="237" t="str">
        <f t="shared" si="31"/>
        <v xml:space="preserve"> </v>
      </c>
      <c r="P75" s="136" t="str">
        <f t="shared" si="32"/>
        <v xml:space="preserve"> </v>
      </c>
      <c r="Q75" s="147"/>
      <c r="R75" s="147"/>
      <c r="S75" s="147"/>
      <c r="T75" s="147"/>
      <c r="U75" s="147"/>
      <c r="V75" s="147"/>
      <c r="W75" s="147"/>
      <c r="X75" s="147"/>
      <c r="Y75" s="147"/>
      <c r="Z75" s="147"/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</row>
    <row r="76" spans="1:44" x14ac:dyDescent="0.25">
      <c r="A76" s="10" t="s">
        <v>104</v>
      </c>
      <c r="B76" s="110">
        <v>0</v>
      </c>
      <c r="C76" s="11">
        <v>0</v>
      </c>
      <c r="D76" s="171">
        <f t="shared" si="24"/>
        <v>0</v>
      </c>
      <c r="E76" s="112">
        <v>1</v>
      </c>
      <c r="F76" s="11">
        <v>25</v>
      </c>
      <c r="G76" s="131">
        <f t="shared" si="25"/>
        <v>3.4098968847182061E-2</v>
      </c>
      <c r="H76" s="110">
        <v>12</v>
      </c>
      <c r="I76" s="11">
        <v>61</v>
      </c>
      <c r="J76" s="196">
        <f t="shared" si="26"/>
        <v>9.3805745217444794E-2</v>
      </c>
      <c r="K76" s="135" t="str">
        <f t="shared" si="27"/>
        <v xml:space="preserve"> </v>
      </c>
      <c r="L76" s="136" t="str">
        <f t="shared" si="28"/>
        <v xml:space="preserve"> </v>
      </c>
      <c r="M76" s="135" t="str">
        <f t="shared" si="29"/>
        <v xml:space="preserve"> </v>
      </c>
      <c r="N76" s="136" t="str">
        <f t="shared" si="30"/>
        <v xml:space="preserve"> </v>
      </c>
      <c r="O76" s="237">
        <f t="shared" si="31"/>
        <v>8.3333333333333321</v>
      </c>
      <c r="P76" s="136">
        <f t="shared" si="32"/>
        <v>40.983606557377051</v>
      </c>
      <c r="Q76" s="147"/>
      <c r="R76" s="147"/>
      <c r="S76" s="147"/>
      <c r="T76" s="147"/>
      <c r="U76" s="147"/>
      <c r="V76" s="147"/>
      <c r="W76" s="147"/>
      <c r="X76" s="147"/>
      <c r="Y76" s="147"/>
      <c r="Z76" s="147"/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</row>
    <row r="77" spans="1:44" x14ac:dyDescent="0.25">
      <c r="A77" s="10" t="s">
        <v>105</v>
      </c>
      <c r="B77" s="110">
        <v>0</v>
      </c>
      <c r="C77" s="11">
        <v>0</v>
      </c>
      <c r="D77" s="171">
        <f t="shared" si="24"/>
        <v>0</v>
      </c>
      <c r="E77" s="112">
        <v>0</v>
      </c>
      <c r="F77" s="11">
        <v>0</v>
      </c>
      <c r="G77" s="131">
        <f t="shared" si="25"/>
        <v>0</v>
      </c>
      <c r="H77" s="110">
        <v>0</v>
      </c>
      <c r="I77" s="11">
        <v>0</v>
      </c>
      <c r="J77" s="196">
        <f t="shared" si="26"/>
        <v>0</v>
      </c>
      <c r="K77" s="135" t="str">
        <f t="shared" si="27"/>
        <v xml:space="preserve"> </v>
      </c>
      <c r="L77" s="136" t="str">
        <f t="shared" si="28"/>
        <v xml:space="preserve"> </v>
      </c>
      <c r="M77" s="135" t="str">
        <f t="shared" si="29"/>
        <v xml:space="preserve"> </v>
      </c>
      <c r="N77" s="136" t="str">
        <f t="shared" si="30"/>
        <v xml:space="preserve"> </v>
      </c>
      <c r="O77" s="237" t="str">
        <f t="shared" si="31"/>
        <v xml:space="preserve"> </v>
      </c>
      <c r="P77" s="136" t="str">
        <f t="shared" si="32"/>
        <v xml:space="preserve"> </v>
      </c>
      <c r="Q77" s="147"/>
      <c r="R77" s="147"/>
      <c r="S77" s="147"/>
      <c r="T77" s="147"/>
      <c r="U77" s="147"/>
      <c r="V77" s="147"/>
      <c r="W77" s="147"/>
      <c r="X77" s="147"/>
      <c r="Y77" s="147"/>
      <c r="Z77" s="147"/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</row>
    <row r="78" spans="1:44" ht="15.75" x14ac:dyDescent="0.25">
      <c r="A78" s="10" t="s">
        <v>106</v>
      </c>
      <c r="B78" s="189">
        <v>0</v>
      </c>
      <c r="C78" s="226">
        <v>0</v>
      </c>
      <c r="D78" s="225">
        <f t="shared" si="24"/>
        <v>0</v>
      </c>
      <c r="E78" s="227">
        <v>0</v>
      </c>
      <c r="F78" s="226">
        <v>0</v>
      </c>
      <c r="G78" s="131">
        <f t="shared" si="25"/>
        <v>0</v>
      </c>
      <c r="H78" s="189">
        <v>2</v>
      </c>
      <c r="I78" s="176">
        <v>4</v>
      </c>
      <c r="J78" s="171">
        <f t="shared" si="26"/>
        <v>6.1511964077012975E-3</v>
      </c>
      <c r="K78" s="135" t="str">
        <f t="shared" si="27"/>
        <v xml:space="preserve"> </v>
      </c>
      <c r="L78" s="136" t="str">
        <f t="shared" si="28"/>
        <v xml:space="preserve"> </v>
      </c>
      <c r="M78" s="135" t="str">
        <f t="shared" si="29"/>
        <v xml:space="preserve"> </v>
      </c>
      <c r="N78" s="136" t="str">
        <f t="shared" si="30"/>
        <v xml:space="preserve"> </v>
      </c>
      <c r="O78" s="237" t="str">
        <f t="shared" si="31"/>
        <v xml:space="preserve"> </v>
      </c>
      <c r="P78" s="136" t="str">
        <f t="shared" si="32"/>
        <v xml:space="preserve"> </v>
      </c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</row>
    <row r="79" spans="1:44" x14ac:dyDescent="0.25">
      <c r="A79" s="10" t="s">
        <v>107</v>
      </c>
      <c r="B79" s="185">
        <v>0</v>
      </c>
      <c r="C79" s="10">
        <v>0</v>
      </c>
      <c r="D79" s="171">
        <f t="shared" ref="D79:D80" si="33">IF($C$83&lt;&gt;0,C79/$C$83*100,0)</f>
        <v>0</v>
      </c>
      <c r="E79" s="190">
        <v>0</v>
      </c>
      <c r="F79" s="10">
        <v>0</v>
      </c>
      <c r="G79" s="131">
        <f t="shared" ref="G79:G80" si="34">IF($F$83&lt;&gt;0,F79/$F$83*100,0)</f>
        <v>0</v>
      </c>
      <c r="H79" s="185">
        <v>0</v>
      </c>
      <c r="I79" s="10">
        <v>0</v>
      </c>
      <c r="J79" s="171">
        <f t="shared" ref="J79:J80" si="35">IF($I$83&lt;&gt;0,I79/$I$83*100,0)</f>
        <v>0</v>
      </c>
      <c r="K79" s="135" t="str">
        <f t="shared" si="27"/>
        <v xml:space="preserve"> </v>
      </c>
      <c r="L79" s="136" t="str">
        <f t="shared" si="28"/>
        <v xml:space="preserve"> </v>
      </c>
      <c r="M79" s="135" t="str">
        <f t="shared" si="29"/>
        <v xml:space="preserve"> </v>
      </c>
      <c r="N79" s="136" t="str">
        <f t="shared" si="30"/>
        <v xml:space="preserve"> </v>
      </c>
      <c r="O79" s="237" t="str">
        <f t="shared" si="31"/>
        <v xml:space="preserve"> </v>
      </c>
      <c r="P79" s="136" t="str">
        <f t="shared" si="32"/>
        <v xml:space="preserve"> </v>
      </c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</row>
    <row r="80" spans="1:44" ht="15.75" thickBot="1" x14ac:dyDescent="0.3">
      <c r="A80" s="10" t="s">
        <v>108</v>
      </c>
      <c r="B80" s="186">
        <v>0</v>
      </c>
      <c r="C80" s="200">
        <v>0</v>
      </c>
      <c r="D80" s="188">
        <f t="shared" si="33"/>
        <v>0</v>
      </c>
      <c r="E80" s="191">
        <v>1</v>
      </c>
      <c r="F80" s="200">
        <v>1</v>
      </c>
      <c r="G80" s="192">
        <f t="shared" si="34"/>
        <v>1.3639587538872824E-3</v>
      </c>
      <c r="H80" s="186">
        <v>0</v>
      </c>
      <c r="I80" s="179">
        <v>0</v>
      </c>
      <c r="J80" s="188">
        <f t="shared" si="35"/>
        <v>0</v>
      </c>
      <c r="K80" s="180" t="str">
        <f t="shared" si="27"/>
        <v xml:space="preserve"> </v>
      </c>
      <c r="L80" s="181" t="str">
        <f t="shared" si="28"/>
        <v xml:space="preserve"> </v>
      </c>
      <c r="M80" s="242" t="str">
        <f t="shared" si="29"/>
        <v xml:space="preserve"> </v>
      </c>
      <c r="N80" s="243" t="str">
        <f t="shared" si="30"/>
        <v xml:space="preserve"> </v>
      </c>
      <c r="O80" s="238" t="str">
        <f t="shared" si="31"/>
        <v xml:space="preserve"> </v>
      </c>
      <c r="P80" s="181" t="str">
        <f t="shared" si="32"/>
        <v xml:space="preserve"> </v>
      </c>
      <c r="Q80" s="147"/>
      <c r="R80" s="147"/>
      <c r="S80" s="147"/>
      <c r="T80" s="147"/>
      <c r="U80" s="147"/>
      <c r="V80" s="147"/>
      <c r="W80" s="147"/>
      <c r="X80" s="147"/>
      <c r="Y80" s="147"/>
      <c r="Z80" s="147"/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</row>
    <row r="81" spans="1:44" ht="15.75" x14ac:dyDescent="0.25">
      <c r="A81" s="211" t="s">
        <v>20</v>
      </c>
      <c r="B81" s="187">
        <f>SUM(B6:B80)-B10</f>
        <v>10132</v>
      </c>
      <c r="C81" s="182">
        <f>SUM(C6:C80)-C10</f>
        <v>73766</v>
      </c>
      <c r="D81" s="212">
        <f>IF($C$83&lt;&gt;0,C81/$C$83*100,0)</f>
        <v>95.624894673390287</v>
      </c>
      <c r="E81" s="193">
        <f>SUM(E6:E80)-E10</f>
        <v>9357</v>
      </c>
      <c r="F81" s="182">
        <f>SUM(F6:F80)-F10</f>
        <v>68904</v>
      </c>
      <c r="G81" s="213">
        <f>IF($F$83&lt;&gt;0,F81/$F$83*100,0)</f>
        <v>93.982213977849298</v>
      </c>
      <c r="H81" s="187">
        <f>SUM(H6:H80)-H10</f>
        <v>9285</v>
      </c>
      <c r="I81" s="182">
        <f>SUM(I6:I80)-I10</f>
        <v>61964</v>
      </c>
      <c r="J81" s="214">
        <f>IF($I$83&lt;&gt;0,I81/$I$83*100,0)</f>
        <v>95.288183551700811</v>
      </c>
      <c r="K81" s="198">
        <f t="shared" ref="K81:L83" si="36">IF(OR(B81&lt;&gt;0)*(E81&lt;&gt;0),B81/E81*100," ")</f>
        <v>108.28256919952976</v>
      </c>
      <c r="L81" s="183">
        <f t="shared" si="36"/>
        <v>107.05619412515964</v>
      </c>
      <c r="M81" s="197">
        <f t="shared" ref="M81:N83" si="37">IF(OR(B81&lt;&gt;0)*(H81&lt;&gt;0),B81/H81*100," ")</f>
        <v>109.12224017232094</v>
      </c>
      <c r="N81" s="199">
        <f t="shared" si="37"/>
        <v>119.04654315408946</v>
      </c>
      <c r="O81" s="198">
        <f t="shared" ref="O81:P83" si="38">IF(OR(E81&lt;&gt;0)*(H81&lt;&gt;0),E81/H81*100," ")</f>
        <v>100.77544426494345</v>
      </c>
      <c r="P81" s="183">
        <f t="shared" si="38"/>
        <v>111.20005164288942</v>
      </c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</row>
    <row r="82" spans="1:44" ht="15.75" x14ac:dyDescent="0.25">
      <c r="A82" s="155" t="s">
        <v>21</v>
      </c>
      <c r="B82" s="215">
        <f>B10</f>
        <v>721</v>
      </c>
      <c r="C82" s="216">
        <f>C10</f>
        <v>3375</v>
      </c>
      <c r="D82" s="217">
        <f>IF($C$83&lt;&gt;0,C82/$C$83*100,0)</f>
        <v>4.3751053266097149</v>
      </c>
      <c r="E82" s="194">
        <f>E10</f>
        <v>950</v>
      </c>
      <c r="F82" s="154">
        <f>F10</f>
        <v>4412</v>
      </c>
      <c r="G82" s="218">
        <f>IF($F$83&lt;&gt;0,F82/$F$83*100,0)</f>
        <v>6.0177860221506903</v>
      </c>
      <c r="H82" s="215">
        <f>H10</f>
        <v>488</v>
      </c>
      <c r="I82" s="216">
        <f>I10</f>
        <v>3064</v>
      </c>
      <c r="J82" s="219">
        <f>IF($I$83&lt;&gt;0,I82/$I$83*100,0)</f>
        <v>4.711816448299194</v>
      </c>
      <c r="K82" s="138">
        <f t="shared" si="36"/>
        <v>75.89473684210526</v>
      </c>
      <c r="L82" s="139">
        <f t="shared" si="36"/>
        <v>76.495920217588392</v>
      </c>
      <c r="M82" s="140">
        <f t="shared" si="37"/>
        <v>147.74590163934425</v>
      </c>
      <c r="N82" s="162">
        <f t="shared" si="37"/>
        <v>110.15013054830287</v>
      </c>
      <c r="O82" s="138">
        <f t="shared" si="38"/>
        <v>194.67213114754099</v>
      </c>
      <c r="P82" s="139">
        <f t="shared" si="38"/>
        <v>143.99477806788511</v>
      </c>
      <c r="Q82" s="147"/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</row>
    <row r="83" spans="1:44" ht="16.5" thickBot="1" x14ac:dyDescent="0.3">
      <c r="A83" s="156" t="s">
        <v>22</v>
      </c>
      <c r="B83" s="202">
        <f>B81+B82</f>
        <v>10853</v>
      </c>
      <c r="C83" s="203">
        <f>C81+C82</f>
        <v>77141</v>
      </c>
      <c r="D83" s="204">
        <f>D81+D82</f>
        <v>100</v>
      </c>
      <c r="E83" s="205">
        <f>SUM(E81:E82)</f>
        <v>10307</v>
      </c>
      <c r="F83" s="203">
        <f>SUM(F81:F82)</f>
        <v>73316</v>
      </c>
      <c r="G83" s="206">
        <f>G81+G82</f>
        <v>99.999999999999986</v>
      </c>
      <c r="H83" s="202">
        <f>SUM(H81:H82)</f>
        <v>9773</v>
      </c>
      <c r="I83" s="203">
        <f>SUM(I81:I82)</f>
        <v>65028</v>
      </c>
      <c r="J83" s="204">
        <f>J81+J82</f>
        <v>100</v>
      </c>
      <c r="K83" s="208">
        <f t="shared" si="36"/>
        <v>105.29737071892889</v>
      </c>
      <c r="L83" s="209">
        <f t="shared" si="36"/>
        <v>105.21714223361886</v>
      </c>
      <c r="M83" s="210">
        <f t="shared" si="37"/>
        <v>111.05085439476107</v>
      </c>
      <c r="N83" s="207">
        <f t="shared" si="37"/>
        <v>118.62736052162145</v>
      </c>
      <c r="O83" s="208">
        <f t="shared" si="38"/>
        <v>105.46403356185409</v>
      </c>
      <c r="P83" s="209">
        <f t="shared" si="38"/>
        <v>112.7452789567571</v>
      </c>
      <c r="Q83" s="147"/>
      <c r="R83" s="147"/>
      <c r="S83" s="147"/>
      <c r="T83" s="147"/>
      <c r="U83" s="147"/>
      <c r="V83" s="147"/>
      <c r="W83" s="147"/>
      <c r="X83" s="147"/>
      <c r="Y83" s="147"/>
      <c r="Z83" s="147"/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</row>
    <row r="84" spans="1:44" x14ac:dyDescent="0.25">
      <c r="A84" s="147"/>
      <c r="B84" s="178"/>
      <c r="C84" s="178"/>
      <c r="D84" s="147"/>
      <c r="E84" s="147"/>
      <c r="F84" s="147"/>
      <c r="G84" s="147"/>
      <c r="H84" s="147"/>
      <c r="I84" s="147"/>
      <c r="J84" s="147"/>
      <c r="K84" s="147"/>
      <c r="L84" s="147"/>
      <c r="M84" s="147"/>
      <c r="N84" s="147"/>
      <c r="O84" s="147"/>
      <c r="P84" s="147"/>
      <c r="Q84" s="147"/>
      <c r="R84" s="147"/>
      <c r="S84" s="147"/>
      <c r="T84" s="147"/>
      <c r="U84" s="147"/>
      <c r="V84" s="147"/>
      <c r="W84" s="147"/>
      <c r="X84" s="147"/>
      <c r="Y84" s="147"/>
      <c r="Z84" s="147"/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</row>
    <row r="85" spans="1:44" x14ac:dyDescent="0.25">
      <c r="A85" s="147"/>
      <c r="B85" s="147"/>
      <c r="C85" s="147"/>
      <c r="D85" s="147"/>
      <c r="E85" s="147"/>
      <c r="F85" s="147"/>
      <c r="G85" s="147"/>
      <c r="H85" s="147"/>
      <c r="I85" s="147"/>
      <c r="J85" s="147"/>
      <c r="K85" s="147"/>
      <c r="L85" s="147"/>
      <c r="M85" s="147"/>
      <c r="N85" s="147"/>
      <c r="O85" s="147"/>
      <c r="P85" s="147"/>
      <c r="Q85" s="147"/>
      <c r="R85" s="147"/>
      <c r="S85" s="147"/>
      <c r="T85" s="147"/>
      <c r="U85" s="147"/>
      <c r="V85" s="147"/>
      <c r="W85" s="147"/>
      <c r="X85" s="147"/>
      <c r="Y85" s="147"/>
      <c r="Z85" s="147"/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</row>
    <row r="86" spans="1:44" x14ac:dyDescent="0.25">
      <c r="A86" s="147"/>
      <c r="B86" s="147"/>
      <c r="C86" s="147"/>
      <c r="D86" s="147"/>
      <c r="E86" s="147"/>
      <c r="F86" s="147"/>
      <c r="G86" s="147"/>
      <c r="H86" s="147"/>
      <c r="I86" s="147"/>
      <c r="J86" s="147"/>
      <c r="K86" s="147"/>
      <c r="L86" s="147"/>
      <c r="M86" s="147"/>
      <c r="N86" s="147"/>
      <c r="O86" s="147"/>
      <c r="P86" s="147"/>
      <c r="Q86" s="147"/>
      <c r="R86" s="147"/>
      <c r="S86" s="147"/>
      <c r="T86" s="147"/>
      <c r="U86" s="147"/>
      <c r="V86" s="147"/>
      <c r="W86" s="147"/>
      <c r="X86" s="147"/>
      <c r="Y86" s="147"/>
      <c r="Z86" s="147"/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</row>
    <row r="87" spans="1:44" x14ac:dyDescent="0.25">
      <c r="A87" s="147"/>
      <c r="B87" s="147"/>
      <c r="C87" s="177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  <c r="Z87" s="147"/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</row>
    <row r="88" spans="1:44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7"/>
      <c r="Q88" s="147"/>
      <c r="R88" s="147"/>
      <c r="S88" s="147"/>
      <c r="T88" s="147"/>
      <c r="U88" s="147"/>
      <c r="V88" s="147"/>
      <c r="W88" s="147"/>
      <c r="X88" s="147"/>
      <c r="Y88" s="147"/>
      <c r="Z88" s="147"/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</row>
    <row r="89" spans="1:44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  <c r="L89" s="147"/>
      <c r="M89" s="147"/>
      <c r="N89" s="147"/>
      <c r="O89" s="147"/>
      <c r="P89" s="147"/>
      <c r="Q89" s="147"/>
      <c r="R89" s="147"/>
      <c r="S89" s="147"/>
      <c r="T89" s="147"/>
      <c r="U89" s="147"/>
      <c r="V89" s="147"/>
      <c r="W89" s="147"/>
      <c r="X89" s="147"/>
      <c r="Y89" s="147"/>
      <c r="Z89" s="147"/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</row>
    <row r="90" spans="1:44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  <c r="L90" s="147"/>
      <c r="M90" s="147"/>
      <c r="N90" s="147"/>
      <c r="O90" s="147"/>
      <c r="P90" s="147"/>
      <c r="Q90" s="147"/>
      <c r="R90" s="147"/>
      <c r="S90" s="147"/>
      <c r="T90" s="147"/>
      <c r="U90" s="147"/>
      <c r="V90" s="147"/>
      <c r="W90" s="147"/>
      <c r="X90" s="147"/>
      <c r="Y90" s="147"/>
      <c r="Z90" s="147"/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</row>
    <row r="91" spans="1:44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  <c r="L91" s="147"/>
      <c r="M91" s="147"/>
      <c r="N91" s="147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  <c r="Z91" s="147"/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</row>
    <row r="92" spans="1:44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  <c r="L92" s="147"/>
      <c r="M92" s="147"/>
      <c r="N92" s="147"/>
      <c r="O92" s="147"/>
      <c r="P92" s="147"/>
      <c r="Q92" s="147"/>
      <c r="R92" s="147"/>
      <c r="S92" s="147"/>
      <c r="T92" s="147"/>
      <c r="U92" s="147"/>
      <c r="V92" s="147"/>
      <c r="W92" s="147"/>
      <c r="X92" s="147"/>
      <c r="Y92" s="147"/>
      <c r="Z92" s="147"/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</row>
    <row r="93" spans="1:44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  <c r="L93" s="147"/>
      <c r="M93" s="147"/>
      <c r="N93" s="147"/>
      <c r="O93" s="147"/>
      <c r="P93" s="147"/>
      <c r="Q93" s="147"/>
      <c r="R93" s="147"/>
      <c r="S93" s="147"/>
      <c r="T93" s="147"/>
      <c r="U93" s="147"/>
      <c r="V93" s="147"/>
      <c r="W93" s="147"/>
      <c r="X93" s="147"/>
      <c r="Y93" s="147"/>
      <c r="Z93" s="147"/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</row>
    <row r="94" spans="1:44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</row>
    <row r="95" spans="1:44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  <c r="L95" s="147"/>
      <c r="M95" s="147"/>
      <c r="N95" s="147"/>
      <c r="O95" s="147"/>
      <c r="P95" s="147"/>
      <c r="Q95" s="147"/>
      <c r="R95" s="147"/>
      <c r="S95" s="147"/>
      <c r="T95" s="147"/>
      <c r="U95" s="147"/>
      <c r="V95" s="147"/>
      <c r="W95" s="147"/>
      <c r="X95" s="147"/>
      <c r="Y95" s="147"/>
      <c r="Z95" s="147"/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</row>
    <row r="96" spans="1:44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147"/>
      <c r="P96" s="147"/>
      <c r="Q96" s="147"/>
      <c r="R96" s="147"/>
      <c r="S96" s="147"/>
      <c r="T96" s="147"/>
      <c r="U96" s="147"/>
      <c r="V96" s="147"/>
      <c r="W96" s="147"/>
      <c r="X96" s="147"/>
      <c r="Y96" s="147"/>
      <c r="Z96" s="147"/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</row>
    <row r="97" spans="1:44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2022-10-17T13:18:21Z</dcterms:modified>
</cp:coreProperties>
</file>