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B3ED8090-2424-4FA7-9765-1E9084FDD238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2" i="5" l="1"/>
  <c r="H82" i="5"/>
  <c r="F82" i="5"/>
  <c r="E82" i="5"/>
  <c r="C82" i="5"/>
  <c r="B82" i="5"/>
  <c r="E38" i="3" l="1"/>
  <c r="I25" i="3" l="1"/>
  <c r="I81" i="5" l="1"/>
  <c r="H81" i="5"/>
  <c r="F81" i="5"/>
  <c r="F83" i="5" s="1"/>
  <c r="E81" i="5"/>
  <c r="C81" i="5"/>
  <c r="B81" i="5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H83" i="5" l="1"/>
  <c r="I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<sst xmlns="http://schemas.openxmlformats.org/spreadsheetml/2006/main" count="185" uniqueCount="110">
  <si>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</si>
  <si>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</si>
  <si>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</si>
  <si>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</si>
  <si>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</si>
  <si>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</si>
  <si>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</si>
  <si>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</si>
  <si>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</si>
  <si>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</si>
  <si>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</si>
  <si>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</si>
  <si>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</si>
  <si>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</si>
  <si>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</si>
  <si>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</si>
  <si>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</si>
  <si>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</si>
  <si>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</si>
  <si>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</si>
  <si>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</si>
  <si>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</si>
  <si>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</si>
  <si>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</si>
  <si>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</si>
  <si>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</si>
  <si>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</si>
  <si>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</si>
  <si>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</si>
  <si>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</si>
  <si>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</si>
  <si>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</si>
  <si>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</si>
  <si>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</si>
  <si>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</si>
  <si>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</si>
  <si>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</si>
  <si>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</si>
  <si>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</si>
  <si>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</si>
  <si>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</si>
  <si>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</si>
  <si>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</si>
  <si>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</si>
  <si>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</si>
  <si>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</si>
  <si>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</si>
  <si>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</si>
  <si>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</si>
  <si>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</si>
  <si>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</si>
  <si>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</si>
  <si>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</si>
  <si>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</si>
  <si>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</si>
  <si>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</si>
  <si>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</si>
  <si>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</si>
  <si>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</si>
  <si>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</si>
  <si>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</si>
  <si>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</si>
  <si>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</si>
  <si>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</si>
  <si>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</si>
  <si>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</si>
  <si>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</si>
  <si>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</si>
  <si>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</si>
  <si>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</si>
  <si>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</si>
  <si>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</si>
  <si>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</si>
  <si>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</si>
  <si>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</si>
  <si>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</si>
  <si>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</si>
  <si>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</si>
  <si>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</si>
  <si>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</si>
  <si>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</si>
  <si>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</si>
  <si>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</si>
  <si>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</si>
  <si>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</si>
  <si>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</si>
  <si>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</si>
  <si>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</si>
  <si>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</si>
  <si>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</si>
  <si>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</si>
  <si>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</si>
  <si>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</si>
  <si>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</si>
  <si>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</si>
  <si>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</si>
  <si>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</si>
  <si>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</si>
  <si>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</si>
  <si>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</si>
  <si>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</si>
  <si>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</si>
  <si>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</si>
  <si>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</si>
  <si>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</si>
  <si>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azijske zemlje</t>
  </si>
  <si>
    <t>Bosna i Hercegovina</t>
  </si>
  <si>
    <t>Ostale zemlje Južne i Srednje Amerike</t>
  </si>
  <si>
    <t>Ostale zemlje Sjeverne Amerike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</si>
  <si>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5.11.2021.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</si>
</sst>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1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60" fillId="0" borderId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8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8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9" fillId="36" borderId="30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11.324193384881545</c:v>
                </c:pt>
                <c:pt idx="1">
                  <c:v>44.854740768054221</c:v>
                </c:pt>
                <c:pt idx="2">
                  <c:v>6.6142272614354249</c:v>
                </c:pt>
                <c:pt idx="3">
                  <c:v>0.26178856173364184</c:v>
                </c:pt>
                <c:pt idx="4">
                  <c:v>36.94505002389517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2350</c:v>
                </c:pt>
                <c:pt idx="1">
                  <c:v>59374</c:v>
                </c:pt>
                <c:pt idx="2">
                  <c:v>402648</c:v>
                </c:pt>
                <c:pt idx="3">
                  <c:v>101654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1527</c:v>
                </c:pt>
                <c:pt idx="1">
                  <c:v>39903</c:v>
                </c:pt>
                <c:pt idx="2">
                  <c:v>283937</c:v>
                </c:pt>
                <c:pt idx="3">
                  <c:v>59665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80877</c:v>
                </c:pt>
                <c:pt idx="2">
                  <c:v>468332</c:v>
                </c:pt>
                <c:pt idx="3">
                  <c:v>141010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22916</c:v>
                </c:pt>
                <c:pt idx="1">
                  <c:v>56576</c:v>
                </c:pt>
                <c:pt idx="2">
                  <c:v>9141</c:v>
                </c:pt>
                <c:pt idx="3" formatCode="General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14102</c:v>
                </c:pt>
                <c:pt idx="1">
                  <c:v>39997</c:v>
                </c:pt>
                <c:pt idx="2">
                  <c:v>6558</c:v>
                </c:pt>
                <c:pt idx="3" formatCode="General">
                  <c:v>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33434</c:v>
                </c:pt>
                <c:pt idx="1">
                  <c:v>67648</c:v>
                </c:pt>
                <c:pt idx="2">
                  <c:v>14168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899894941933353"/>
                  <c:y val="1.73593974897021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271846051496474"/>
                  <c:y val="-0.16973713940184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752647567673244"/>
                  <c:y val="-0.18993156562380131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4.660468841789385E-2"/>
                  <c:y val="9.7403487158095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6116922890036375"/>
                  <c:y val="0.1590142313268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3248462802136846"/>
                  <c:y val="4.78272661535806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462555387998328"/>
                  <c:y val="-6.27125816829011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9808588115674783E-2"/>
                  <c:y val="-7.00548549683217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1412357239"/>
                  <c:y val="-5.03532174159464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300513111539"/>
                  <c:y val="-3.59403275104750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Mađarska</c:v>
                </c:pt>
                <c:pt idx="5">
                  <c:v>Češka</c:v>
                </c:pt>
                <c:pt idx="6">
                  <c:v>Poljska</c:v>
                </c:pt>
                <c:pt idx="7">
                  <c:v>Slovačka</c:v>
                </c:pt>
                <c:pt idx="8">
                  <c:v>Italija</c:v>
                </c:pt>
                <c:pt idx="9">
                  <c:v>Bosna i Hercegovina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36.293175925024556</c:v>
                </c:pt>
                <c:pt idx="1">
                  <c:v>11.232156605927592</c:v>
                </c:pt>
                <c:pt idx="2">
                  <c:v>11.106135561121091</c:v>
                </c:pt>
                <c:pt idx="3">
                  <c:v>8.0354345690593565</c:v>
                </c:pt>
                <c:pt idx="4">
                  <c:v>5.6707700204430207</c:v>
                </c:pt>
                <c:pt idx="5">
                  <c:v>5.1426144056921865</c:v>
                </c:pt>
                <c:pt idx="6">
                  <c:v>4.4156924520120002</c:v>
                </c:pt>
                <c:pt idx="7">
                  <c:v>4.0567448693328148</c:v>
                </c:pt>
                <c:pt idx="8">
                  <c:v>3.9066523890014775</c:v>
                </c:pt>
                <c:pt idx="9">
                  <c:v>1.2702992114834908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J44" sqref="J4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109</v>
      </c>
      <c r="B4" s="8"/>
      <c r="C4" s="8"/>
    </row>
    <row r="5" spans="1:3" ht="15" customHeight="1" x14ac:dyDescent="0.3">
      <c r="A5" s="255"/>
      <c r="B5" s="255"/>
      <c r="C5" s="255"/>
    </row>
    <row r="6" spans="1:3" ht="15" customHeight="1" x14ac:dyDescent="0.3">
      <c r="A6" s="255"/>
      <c r="B6" s="255"/>
      <c r="C6" s="255"/>
    </row>
    <row r="10" spans="1:3" ht="15" customHeight="1" x14ac:dyDescent="0.3">
      <c r="A10" s="197" t="s">
        <v>0</v>
      </c>
    </row>
    <row r="11" spans="1:3" ht="15" customHeight="1" x14ac:dyDescent="0.25">
      <c r="A11" s="144"/>
      <c r="B11" s="144"/>
      <c r="C11" s="144"/>
    </row>
    <row r="12" spans="1:3" ht="15" customHeight="1" x14ac:dyDescent="0.25">
      <c r="A12" s="144"/>
      <c r="B12" s="144"/>
      <c r="C12" s="144"/>
    </row>
    <row r="13" spans="1:3" ht="15" customHeight="1" x14ac:dyDescent="0.25">
      <c r="A13" s="144"/>
      <c r="B13" s="144"/>
      <c r="C13" s="144"/>
    </row>
    <row r="14" spans="1:3" ht="15" customHeight="1" x14ac:dyDescent="0.25">
      <c r="A14" s="144"/>
      <c r="B14" s="144"/>
      <c r="C14" s="144"/>
    </row>
    <row r="15" spans="1:3" ht="15" customHeight="1" x14ac:dyDescent="0.25">
      <c r="A15" s="144"/>
      <c r="B15" s="144"/>
      <c r="C15" s="144"/>
    </row>
    <row r="16" spans="1:3" ht="15" customHeight="1" x14ac:dyDescent="0.25">
      <c r="A16" s="144"/>
      <c r="B16" s="144"/>
      <c r="C16" s="144"/>
    </row>
    <row r="17" spans="1:3" ht="15" customHeight="1" x14ac:dyDescent="0.25">
      <c r="A17" s="144"/>
      <c r="B17" s="144"/>
      <c r="C17" s="144"/>
    </row>
    <row r="18" spans="1:3" ht="15" customHeight="1" x14ac:dyDescent="0.25">
      <c r="A18" s="144"/>
      <c r="B18" s="144"/>
      <c r="C18" s="144"/>
    </row>
    <row r="19" spans="1:3" ht="15" customHeight="1" x14ac:dyDescent="0.25">
      <c r="A19" s="144"/>
      <c r="B19" s="144"/>
      <c r="C19" s="144"/>
    </row>
    <row r="20" spans="1:3" ht="15" customHeight="1" x14ac:dyDescent="0.25">
      <c r="A20" s="144"/>
      <c r="B20" s="144"/>
      <c r="C20" s="144"/>
    </row>
    <row r="21" spans="1:3" ht="15" customHeight="1" x14ac:dyDescent="0.25">
      <c r="A21" s="144"/>
      <c r="B21" s="144"/>
      <c r="C21" s="144"/>
    </row>
    <row r="22" spans="1:3" ht="15" customHeight="1" x14ac:dyDescent="0.25">
      <c r="A22" s="144"/>
      <c r="B22" s="144"/>
      <c r="C22" s="144"/>
    </row>
    <row r="23" spans="1:3" ht="15" customHeight="1" x14ac:dyDescent="0.25">
      <c r="A23" s="144"/>
      <c r="B23" s="144"/>
      <c r="C23" s="144"/>
    </row>
    <row r="24" spans="1:3" ht="15" customHeight="1" x14ac:dyDescent="0.25">
      <c r="A24" s="144"/>
      <c r="B24" s="144"/>
      <c r="C24" s="144"/>
    </row>
    <row r="25" spans="1:3" ht="15" customHeight="1" x14ac:dyDescent="0.25">
      <c r="A25" s="144"/>
      <c r="B25" s="144"/>
      <c r="C25" s="144"/>
    </row>
    <row r="26" spans="1:3" ht="15" customHeight="1" x14ac:dyDescent="0.25">
      <c r="A26" s="144"/>
      <c r="B26" s="144"/>
      <c r="C26" s="144"/>
    </row>
    <row r="27" spans="1:3" ht="15" customHeight="1" x14ac:dyDescent="0.25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K52" sqref="K52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 x14ac:dyDescent="0.25">
      <c r="A1" s="262" t="s">
        <v>1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 x14ac:dyDescent="0.2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 x14ac:dyDescent="0.3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 x14ac:dyDescent="0.3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69" t="s">
        <v>89</v>
      </c>
      <c r="L4" s="270"/>
      <c r="M4" s="270"/>
      <c r="N4" s="270"/>
      <c r="O4" s="270"/>
      <c r="P4" s="270"/>
      <c r="Q4" s="27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 x14ac:dyDescent="0.3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 x14ac:dyDescent="0.25">
      <c r="A6" s="274" t="s">
        <v>9</v>
      </c>
      <c r="B6" s="46" t="s">
        <v>10</v>
      </c>
      <c r="C6" s="126">
        <v>4030</v>
      </c>
      <c r="D6" s="47">
        <v>18886</v>
      </c>
      <c r="E6" s="47">
        <f>SUM(C6:D6)</f>
        <v>22916</v>
      </c>
      <c r="F6" s="48">
        <f>E6/E42*100</f>
        <v>22.112647515752705</v>
      </c>
      <c r="G6" s="119">
        <v>12057</v>
      </c>
      <c r="H6" s="47">
        <v>89597</v>
      </c>
      <c r="I6" s="47">
        <f>SUM(G6:H6)</f>
        <v>101654</v>
      </c>
      <c r="J6" s="103">
        <f>I6/I42*100</f>
        <v>11.324193384881545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 x14ac:dyDescent="0.25">
      <c r="A7" s="275"/>
      <c r="B7" s="15" t="s">
        <v>11</v>
      </c>
      <c r="C7" s="125">
        <v>4089</v>
      </c>
      <c r="D7" s="17">
        <v>10013</v>
      </c>
      <c r="E7" s="17">
        <f>SUM(C7:D7)</f>
        <v>14102</v>
      </c>
      <c r="F7" s="18">
        <f>E7/E43*100</f>
        <v>17.773240572696107</v>
      </c>
      <c r="G7" s="123">
        <v>11300</v>
      </c>
      <c r="H7" s="17">
        <v>48365</v>
      </c>
      <c r="I7" s="17">
        <f>SUM(G7:H7)</f>
        <v>59665</v>
      </c>
      <c r="J7" s="104">
        <f>I7/I43*100</f>
        <v>7.1169729038537701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 x14ac:dyDescent="0.25">
      <c r="A8" s="275"/>
      <c r="B8" s="15" t="s">
        <v>12</v>
      </c>
      <c r="C8" s="125">
        <v>3942</v>
      </c>
      <c r="D8" s="17">
        <v>29492</v>
      </c>
      <c r="E8" s="17">
        <f>SUM(C8:D8)</f>
        <v>33434</v>
      </c>
      <c r="F8" s="18">
        <f>E8/E44*100</f>
        <v>25.752335764736696</v>
      </c>
      <c r="G8" s="123">
        <v>10260</v>
      </c>
      <c r="H8" s="17">
        <v>130750</v>
      </c>
      <c r="I8" s="17">
        <f>SUM(G8:H8)</f>
        <v>141010</v>
      </c>
      <c r="J8" s="104">
        <f>I8/I44*100</f>
        <v>10.900722334228005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 x14ac:dyDescent="0.25">
      <c r="A9" s="275"/>
      <c r="B9" s="15" t="s">
        <v>13</v>
      </c>
      <c r="C9" s="19">
        <f>C6/C7*100</f>
        <v>98.557104426510151</v>
      </c>
      <c r="D9" s="20">
        <f>D6/D7*100</f>
        <v>188.61480075901329</v>
      </c>
      <c r="E9" s="20">
        <f>E6/E7*100</f>
        <v>162.50177279818465</v>
      </c>
      <c r="F9" s="18"/>
      <c r="G9" s="21">
        <f>G6/G7*100</f>
        <v>106.69911504424778</v>
      </c>
      <c r="H9" s="20">
        <f>H6/H7*100</f>
        <v>185.25173162410834</v>
      </c>
      <c r="I9" s="20">
        <f>I6/I7*100</f>
        <v>170.37459146903544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 x14ac:dyDescent="0.25">
      <c r="A10" s="275"/>
      <c r="B10" s="15" t="s">
        <v>14</v>
      </c>
      <c r="C10" s="19">
        <f>C6/C8*100</f>
        <v>102.23236935565703</v>
      </c>
      <c r="D10" s="20">
        <f>D6/D8*100</f>
        <v>64.037705140377057</v>
      </c>
      <c r="E10" s="20">
        <f>E6/E8*100</f>
        <v>68.541006161392588</v>
      </c>
      <c r="F10" s="18"/>
      <c r="G10" s="21">
        <f>G6/G8*100</f>
        <v>117.51461988304092</v>
      </c>
      <c r="H10" s="20">
        <f>H6/H8*100</f>
        <v>68.525430210325041</v>
      </c>
      <c r="I10" s="20">
        <f>I6/I8*100</f>
        <v>72.08992270051769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 x14ac:dyDescent="0.3">
      <c r="A11" s="276"/>
      <c r="B11" s="29" t="s">
        <v>8</v>
      </c>
      <c r="C11" s="69">
        <f>C6/E6*100</f>
        <v>17.585966137196717</v>
      </c>
      <c r="D11" s="31">
        <f>D6/E6*100</f>
        <v>82.414033862803279</v>
      </c>
      <c r="E11" s="31">
        <f>SUM(C11:D11)</f>
        <v>100</v>
      </c>
      <c r="F11" s="32"/>
      <c r="G11" s="30">
        <f>G6/I6*100</f>
        <v>11.860822004052963</v>
      </c>
      <c r="H11" s="31">
        <f>H6/I6*100</f>
        <v>88.139177995947037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 x14ac:dyDescent="0.25">
      <c r="A12" s="277" t="s">
        <v>15</v>
      </c>
      <c r="B12" s="49" t="s">
        <v>10</v>
      </c>
      <c r="C12" s="126">
        <v>7331</v>
      </c>
      <c r="D12" s="47">
        <v>49245</v>
      </c>
      <c r="E12" s="51">
        <f>SUM(C12:D12)</f>
        <v>56576</v>
      </c>
      <c r="F12" s="52">
        <f>E12/E42*100</f>
        <v>54.59264905966247</v>
      </c>
      <c r="G12" s="122">
        <v>44608</v>
      </c>
      <c r="H12" s="51">
        <v>358040</v>
      </c>
      <c r="I12" s="51">
        <f>SUM(G12:H12)</f>
        <v>402648</v>
      </c>
      <c r="J12" s="106">
        <f>I12/I42*100</f>
        <v>44.854740768054221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 x14ac:dyDescent="0.25">
      <c r="A13" s="277"/>
      <c r="B13" s="15" t="s">
        <v>11</v>
      </c>
      <c r="C13" s="125">
        <v>7214</v>
      </c>
      <c r="D13" s="17">
        <v>32783</v>
      </c>
      <c r="E13" s="17">
        <f>SUM(C13:D13)</f>
        <v>39997</v>
      </c>
      <c r="F13" s="18">
        <f>E13/E43*100</f>
        <v>50.409608792095185</v>
      </c>
      <c r="G13" s="123">
        <v>42766</v>
      </c>
      <c r="H13" s="17">
        <v>241171</v>
      </c>
      <c r="I13" s="17">
        <f>SUM(G13:H13)</f>
        <v>283937</v>
      </c>
      <c r="J13" s="104">
        <f>I13/I43*100</f>
        <v>33.868632119358551</v>
      </c>
      <c r="K13" s="91"/>
      <c r="L13" s="131" t="s">
        <v>10</v>
      </c>
      <c r="M13" s="145">
        <f>E6</f>
        <v>22916</v>
      </c>
      <c r="N13" s="145">
        <f>E12</f>
        <v>56576</v>
      </c>
      <c r="O13" s="145">
        <f>E18</f>
        <v>9141</v>
      </c>
      <c r="P13" s="92">
        <f>E24</f>
        <v>458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 x14ac:dyDescent="0.25">
      <c r="A14" s="277"/>
      <c r="B14" s="15" t="s">
        <v>12</v>
      </c>
      <c r="C14" s="125">
        <v>6359</v>
      </c>
      <c r="D14" s="17">
        <v>61289</v>
      </c>
      <c r="E14" s="17">
        <f>SUM(C14:D14)</f>
        <v>67648</v>
      </c>
      <c r="F14" s="18">
        <f>E14/E44*100</f>
        <v>52.105461799751986</v>
      </c>
      <c r="G14" s="123">
        <v>41314</v>
      </c>
      <c r="H14" s="17">
        <v>427018</v>
      </c>
      <c r="I14" s="17">
        <f>SUM(G14:H14)</f>
        <v>468332</v>
      </c>
      <c r="J14" s="104">
        <f>I14/I44*100</f>
        <v>36.204220212989647</v>
      </c>
      <c r="K14" s="91"/>
      <c r="L14" s="132" t="s">
        <v>11</v>
      </c>
      <c r="M14" s="145">
        <f>E7</f>
        <v>14102</v>
      </c>
      <c r="N14" s="145">
        <f>E13</f>
        <v>39997</v>
      </c>
      <c r="O14" s="146">
        <f>E19</f>
        <v>6558</v>
      </c>
      <c r="P14" s="92">
        <f>E25</f>
        <v>309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 x14ac:dyDescent="0.25">
      <c r="A15" s="277"/>
      <c r="B15" s="15" t="s">
        <v>13</v>
      </c>
      <c r="C15" s="23">
        <f>C12/C13*100</f>
        <v>101.6218464097588</v>
      </c>
      <c r="D15" s="24">
        <f>D12/D13*11</f>
        <v>16.523655553183051</v>
      </c>
      <c r="E15" s="24">
        <f>E12/E13*100</f>
        <v>141.45060879565966</v>
      </c>
      <c r="F15" s="18"/>
      <c r="G15" s="28">
        <f>G12/G13*100</f>
        <v>104.30715989337325</v>
      </c>
      <c r="H15" s="24">
        <f>H12/H13*100</f>
        <v>148.45897724021543</v>
      </c>
      <c r="I15" s="24">
        <f>I12/I13*100</f>
        <v>141.8089224018004</v>
      </c>
      <c r="J15" s="104"/>
      <c r="K15" s="91"/>
      <c r="L15" s="132" t="s">
        <v>12</v>
      </c>
      <c r="M15" s="145">
        <f>E8</f>
        <v>33434</v>
      </c>
      <c r="N15" s="145">
        <f>E14</f>
        <v>67648</v>
      </c>
      <c r="O15" s="146">
        <f>E20</f>
        <v>14168</v>
      </c>
      <c r="P15" s="92">
        <f>E26</f>
        <v>321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 x14ac:dyDescent="0.25">
      <c r="A16" s="277"/>
      <c r="B16" s="15" t="s">
        <v>14</v>
      </c>
      <c r="C16" s="23">
        <f>C12/C14*100</f>
        <v>115.28542223620066</v>
      </c>
      <c r="D16" s="24">
        <f>D12/D14*100</f>
        <v>80.348839106528089</v>
      </c>
      <c r="E16" s="24">
        <f>E12/E14*100</f>
        <v>83.632923368022702</v>
      </c>
      <c r="F16" s="18"/>
      <c r="G16" s="28">
        <f>G12/G14*100</f>
        <v>107.97308418453792</v>
      </c>
      <c r="H16" s="24">
        <f>H12/H14*100</f>
        <v>83.846582579657053</v>
      </c>
      <c r="I16" s="24">
        <f>I12/I14*100</f>
        <v>85.974906690125806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 x14ac:dyDescent="0.3">
      <c r="A17" s="277"/>
      <c r="B17" s="22" t="s">
        <v>8</v>
      </c>
      <c r="C17" s="70">
        <f>C12/E12*100</f>
        <v>12.957791289592761</v>
      </c>
      <c r="D17" s="26">
        <f>D12/E12*100</f>
        <v>87.042208710407238</v>
      </c>
      <c r="E17" s="26">
        <f>SUM(C17:D17)</f>
        <v>100</v>
      </c>
      <c r="F17" s="27"/>
      <c r="G17" s="25">
        <f>G12/I12*100</f>
        <v>11.078659275595557</v>
      </c>
      <c r="H17" s="26">
        <f>H12/I12*100</f>
        <v>88.921340724404445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 x14ac:dyDescent="0.3">
      <c r="A18" s="278" t="s">
        <v>16</v>
      </c>
      <c r="B18" s="46" t="s">
        <v>10</v>
      </c>
      <c r="C18" s="126">
        <v>955</v>
      </c>
      <c r="D18" s="47">
        <v>8186</v>
      </c>
      <c r="E18" s="47">
        <f>SUM(C18:D18)</f>
        <v>9141</v>
      </c>
      <c r="F18" s="48">
        <f>E18/E42*100</f>
        <v>8.8205494388852976</v>
      </c>
      <c r="G18" s="119">
        <v>6150</v>
      </c>
      <c r="H18" s="47">
        <v>53224</v>
      </c>
      <c r="I18" s="47">
        <f>SUM(G18:H18)</f>
        <v>59374</v>
      </c>
      <c r="J18" s="103">
        <f>I18/I42*100</f>
        <v>6.6142272614354249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 x14ac:dyDescent="0.25">
      <c r="A19" s="279"/>
      <c r="B19" s="15" t="s">
        <v>11</v>
      </c>
      <c r="C19" s="125">
        <v>1212</v>
      </c>
      <c r="D19" s="17">
        <v>5346</v>
      </c>
      <c r="E19" s="17">
        <f>SUM(C19:D19)</f>
        <v>6558</v>
      </c>
      <c r="F19" s="18">
        <f>E19/E43*100</f>
        <v>8.2652752571082893</v>
      </c>
      <c r="G19" s="123">
        <v>6579</v>
      </c>
      <c r="H19" s="17">
        <v>33324</v>
      </c>
      <c r="I19" s="17">
        <f>SUM(G19:H19)</f>
        <v>39903</v>
      </c>
      <c r="J19" s="104">
        <f>I19/I43*100</f>
        <v>4.7597179214359668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 x14ac:dyDescent="0.25">
      <c r="A20" s="279"/>
      <c r="B20" s="15" t="s">
        <v>12</v>
      </c>
      <c r="C20" s="125">
        <v>1750</v>
      </c>
      <c r="D20" s="17">
        <v>12418</v>
      </c>
      <c r="E20" s="17">
        <f>SUM(C20:D20)</f>
        <v>14168</v>
      </c>
      <c r="F20" s="18">
        <f>E20/E44*100</f>
        <v>10.91281608885534</v>
      </c>
      <c r="G20" s="123">
        <v>9982</v>
      </c>
      <c r="H20" s="17">
        <v>70895</v>
      </c>
      <c r="I20" s="17">
        <f>SUM(G20:H20)</f>
        <v>80877</v>
      </c>
      <c r="J20" s="104">
        <f>I20/I44*100</f>
        <v>6.2521645289366603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 x14ac:dyDescent="0.25">
      <c r="A21" s="279"/>
      <c r="B21" s="15" t="s">
        <v>13</v>
      </c>
      <c r="C21" s="23">
        <f>C18/C19*100</f>
        <v>78.795379537953792</v>
      </c>
      <c r="D21" s="24">
        <f>D18/D19*100</f>
        <v>153.12383090160867</v>
      </c>
      <c r="E21" s="24">
        <f>E18/E19*100</f>
        <v>139.38700823421775</v>
      </c>
      <c r="F21" s="18"/>
      <c r="G21" s="28">
        <f>G18/G19*100</f>
        <v>93.479252165982672</v>
      </c>
      <c r="H21" s="24">
        <f>H18/H19*100</f>
        <v>159.71672068179089</v>
      </c>
      <c r="I21" s="24">
        <f>I18/I19*100</f>
        <v>148.79582988747714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 x14ac:dyDescent="0.25">
      <c r="A22" s="279"/>
      <c r="B22" s="15" t="s">
        <v>14</v>
      </c>
      <c r="C22" s="23">
        <f>C18/C20*100</f>
        <v>54.571428571428569</v>
      </c>
      <c r="D22" s="24">
        <f>D18/D20*100</f>
        <v>65.92043807376389</v>
      </c>
      <c r="E22" s="24">
        <f>E18/E20*100</f>
        <v>64.518633540372676</v>
      </c>
      <c r="F22" s="18"/>
      <c r="G22" s="28">
        <f>G18/G20*100</f>
        <v>61.610899619314765</v>
      </c>
      <c r="H22" s="24">
        <f>H18/H20*100</f>
        <v>75.074405811411239</v>
      </c>
      <c r="I22" s="24">
        <f>I18/I20*100</f>
        <v>73.412713132287294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 x14ac:dyDescent="0.3">
      <c r="A23" s="280"/>
      <c r="B23" s="29" t="s">
        <v>8</v>
      </c>
      <c r="C23" s="69">
        <f>C18/E18*100</f>
        <v>10.447434635160267</v>
      </c>
      <c r="D23" s="31">
        <f>D18/E18*100</f>
        <v>89.552565364839737</v>
      </c>
      <c r="E23" s="31">
        <f>SUM(C23:D23)</f>
        <v>100</v>
      </c>
      <c r="F23" s="32"/>
      <c r="G23" s="30">
        <f>G18/I18*100</f>
        <v>10.358069188533701</v>
      </c>
      <c r="H23" s="31">
        <f>H18/I18*100</f>
        <v>89.641930811466295</v>
      </c>
      <c r="I23" s="31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 x14ac:dyDescent="0.25">
      <c r="A24" s="281" t="s">
        <v>17</v>
      </c>
      <c r="B24" s="49" t="s">
        <v>10</v>
      </c>
      <c r="C24" s="124">
        <v>2</v>
      </c>
      <c r="D24" s="51">
        <v>456</v>
      </c>
      <c r="E24" s="50">
        <f>SUM(C24:D24)</f>
        <v>458</v>
      </c>
      <c r="F24" s="52">
        <f>E24/E42*100</f>
        <v>0.44194416836335915</v>
      </c>
      <c r="G24" s="122">
        <v>16</v>
      </c>
      <c r="H24" s="51">
        <v>2334</v>
      </c>
      <c r="I24" s="51">
        <f>SUM(G24:H24)</f>
        <v>2350</v>
      </c>
      <c r="J24" s="106">
        <f>I24/I42*100</f>
        <v>0.26178856173364184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 x14ac:dyDescent="0.25">
      <c r="A25" s="281"/>
      <c r="B25" s="15" t="s">
        <v>11</v>
      </c>
      <c r="C25" s="125">
        <v>6</v>
      </c>
      <c r="D25" s="17">
        <v>303</v>
      </c>
      <c r="E25" s="16">
        <f>SUM(C25:D25)</f>
        <v>309</v>
      </c>
      <c r="F25" s="18">
        <f>E25/E43*100</f>
        <v>0.38944343617664851</v>
      </c>
      <c r="G25" s="123">
        <v>6</v>
      </c>
      <c r="H25" s="17">
        <v>1521</v>
      </c>
      <c r="I25" s="17">
        <f>SUM(G25:H25)</f>
        <v>1527</v>
      </c>
      <c r="J25" s="104">
        <f>I25/I43*100</f>
        <v>0.18214393068272364</v>
      </c>
      <c r="K25" s="91"/>
      <c r="L25" s="132" t="s">
        <v>17</v>
      </c>
      <c r="M25" s="132">
        <f>I24</f>
        <v>2350</v>
      </c>
      <c r="N25" s="132">
        <f>I25</f>
        <v>1527</v>
      </c>
      <c r="O25" s="132">
        <f>I26</f>
        <v>1765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 x14ac:dyDescent="0.25">
      <c r="A26" s="281"/>
      <c r="B26" s="15" t="s">
        <v>12</v>
      </c>
      <c r="C26" s="125">
        <v>8</v>
      </c>
      <c r="D26" s="17">
        <v>313</v>
      </c>
      <c r="E26" s="16">
        <f>SUM(C26:D26)</f>
        <v>321</v>
      </c>
      <c r="F26" s="18">
        <f>E26/E44*100</f>
        <v>0.24724830353773042</v>
      </c>
      <c r="G26" s="123">
        <v>26</v>
      </c>
      <c r="H26" s="17">
        <v>1739</v>
      </c>
      <c r="I26" s="16">
        <f>SUM(G26:H26)</f>
        <v>1765</v>
      </c>
      <c r="J26" s="104">
        <f>I26/I44*100</f>
        <v>0.13644262761444173</v>
      </c>
      <c r="K26" s="91"/>
      <c r="L26" s="131" t="s">
        <v>16</v>
      </c>
      <c r="M26" s="146">
        <f>I18</f>
        <v>59374</v>
      </c>
      <c r="N26" s="146">
        <f>I19</f>
        <v>39903</v>
      </c>
      <c r="O26" s="146">
        <f>I20</f>
        <v>80877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 x14ac:dyDescent="0.25">
      <c r="A27" s="281"/>
      <c r="B27" s="15" t="s">
        <v>13</v>
      </c>
      <c r="C27" s="23">
        <f>C24/C25*100</f>
        <v>33.333333333333329</v>
      </c>
      <c r="D27" s="24">
        <f>D24/D25*100</f>
        <v>150.49504950495049</v>
      </c>
      <c r="E27" s="24">
        <f>E24/E25*100</f>
        <v>148.2200647249191</v>
      </c>
      <c r="F27" s="18"/>
      <c r="G27" s="28">
        <f>G24/G25*100</f>
        <v>266.66666666666663</v>
      </c>
      <c r="H27" s="24">
        <f>H24/H25*100</f>
        <v>153.45167652859962</v>
      </c>
      <c r="I27" s="17">
        <f>I24/I25*100</f>
        <v>153.8965291421087</v>
      </c>
      <c r="J27" s="104"/>
      <c r="K27" s="91"/>
      <c r="L27" s="131" t="s">
        <v>15</v>
      </c>
      <c r="M27" s="146">
        <f>I12</f>
        <v>402648</v>
      </c>
      <c r="N27" s="146">
        <f>I13</f>
        <v>283937</v>
      </c>
      <c r="O27" s="146">
        <f>I14</f>
        <v>468332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 x14ac:dyDescent="0.25">
      <c r="A28" s="281"/>
      <c r="B28" s="15" t="s">
        <v>14</v>
      </c>
      <c r="C28" s="23">
        <f>C24/C26*100</f>
        <v>25</v>
      </c>
      <c r="D28" s="24">
        <f>D24/D26*100</f>
        <v>145.68690095846645</v>
      </c>
      <c r="E28" s="24">
        <f>E24/E26*100</f>
        <v>142.67912772585669</v>
      </c>
      <c r="F28" s="18"/>
      <c r="G28" s="28">
        <f>G24/G26*100</f>
        <v>61.53846153846154</v>
      </c>
      <c r="H28" s="24">
        <f>H24/H26*100</f>
        <v>134.21506612995975</v>
      </c>
      <c r="I28" s="24">
        <f>I24/I26*100</f>
        <v>133.14447592067989</v>
      </c>
      <c r="J28" s="104"/>
      <c r="K28" s="91"/>
      <c r="L28" s="131" t="s">
        <v>9</v>
      </c>
      <c r="M28" s="146">
        <f>I6</f>
        <v>101654</v>
      </c>
      <c r="N28" s="146">
        <f>I7</f>
        <v>59665</v>
      </c>
      <c r="O28" s="146">
        <f>I8</f>
        <v>141010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 x14ac:dyDescent="0.3">
      <c r="A29" s="281"/>
      <c r="B29" s="22" t="s">
        <v>8</v>
      </c>
      <c r="C29" s="70">
        <f>C24/E24*100</f>
        <v>0.43668122270742354</v>
      </c>
      <c r="D29" s="26">
        <f>D24/E24*100</f>
        <v>99.563318777292579</v>
      </c>
      <c r="E29" s="26">
        <f>SUM(C29:D29)</f>
        <v>100</v>
      </c>
      <c r="F29" s="27"/>
      <c r="G29" s="25">
        <f>G24/I24*100</f>
        <v>0.68085106382978722</v>
      </c>
      <c r="H29" s="26">
        <f>H24/I24*100</f>
        <v>99.319148936170208</v>
      </c>
      <c r="I29" s="26">
        <f>SUM(G29:H29)</f>
        <v>100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 x14ac:dyDescent="0.25">
      <c r="A30" s="263" t="s">
        <v>18</v>
      </c>
      <c r="B30" s="53" t="s">
        <v>10</v>
      </c>
      <c r="C30" s="126">
        <f t="shared" ref="C30:J32" si="0">C6+C12+C18+C24</f>
        <v>12318</v>
      </c>
      <c r="D30" s="47">
        <f t="shared" si="0"/>
        <v>76773</v>
      </c>
      <c r="E30" s="47">
        <f t="shared" si="0"/>
        <v>89091</v>
      </c>
      <c r="F30" s="48">
        <f t="shared" si="0"/>
        <v>85.967790182663833</v>
      </c>
      <c r="G30" s="119">
        <f t="shared" si="0"/>
        <v>62831</v>
      </c>
      <c r="H30" s="47">
        <f t="shared" si="0"/>
        <v>503195</v>
      </c>
      <c r="I30" s="47">
        <f t="shared" si="0"/>
        <v>566026</v>
      </c>
      <c r="J30" s="103">
        <f t="shared" si="0"/>
        <v>63.05494997610483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 x14ac:dyDescent="0.25">
      <c r="A31" s="264"/>
      <c r="B31" s="71" t="s">
        <v>11</v>
      </c>
      <c r="C31" s="127">
        <f t="shared" si="0"/>
        <v>12521</v>
      </c>
      <c r="D31" s="72">
        <f t="shared" si="0"/>
        <v>48445</v>
      </c>
      <c r="E31" s="72">
        <f t="shared" si="0"/>
        <v>60966</v>
      </c>
      <c r="F31" s="73">
        <f t="shared" si="0"/>
        <v>76.837568058076229</v>
      </c>
      <c r="G31" s="121">
        <f t="shared" si="0"/>
        <v>60651</v>
      </c>
      <c r="H31" s="72">
        <f t="shared" si="0"/>
        <v>324381</v>
      </c>
      <c r="I31" s="72">
        <f t="shared" si="0"/>
        <v>385032</v>
      </c>
      <c r="J31" s="108">
        <f t="shared" si="0"/>
        <v>45.927466875331007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 x14ac:dyDescent="0.25">
      <c r="A32" s="264"/>
      <c r="B32" s="71" t="s">
        <v>12</v>
      </c>
      <c r="C32" s="127">
        <f t="shared" si="0"/>
        <v>12059</v>
      </c>
      <c r="D32" s="72">
        <f t="shared" si="0"/>
        <v>103512</v>
      </c>
      <c r="E32" s="72">
        <f t="shared" si="0"/>
        <v>115571</v>
      </c>
      <c r="F32" s="73">
        <f t="shared" si="0"/>
        <v>89.017861956881745</v>
      </c>
      <c r="G32" s="121">
        <f t="shared" si="0"/>
        <v>61582</v>
      </c>
      <c r="H32" s="72">
        <f t="shared" si="0"/>
        <v>630402</v>
      </c>
      <c r="I32" s="72">
        <f t="shared" si="0"/>
        <v>691984</v>
      </c>
      <c r="J32" s="108">
        <f t="shared" si="0"/>
        <v>53.493549703768757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 x14ac:dyDescent="0.3">
      <c r="A33" s="264"/>
      <c r="B33" s="71" t="s">
        <v>13</v>
      </c>
      <c r="C33" s="74">
        <f>C30/C31*100</f>
        <v>98.378723744109891</v>
      </c>
      <c r="D33" s="75">
        <f>D30/D31*100</f>
        <v>158.47455877799567</v>
      </c>
      <c r="E33" s="75">
        <f>E30/E31*100</f>
        <v>146.13227044582226</v>
      </c>
      <c r="F33" s="73"/>
      <c r="G33" s="76">
        <f>G30/G31*100</f>
        <v>103.59433480074524</v>
      </c>
      <c r="H33" s="75">
        <f>H30/H31*100</f>
        <v>155.12468362820263</v>
      </c>
      <c r="I33" s="75">
        <f>I30/I31*100</f>
        <v>147.00752145276238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 x14ac:dyDescent="0.25">
      <c r="A34" s="264"/>
      <c r="B34" s="71" t="s">
        <v>14</v>
      </c>
      <c r="C34" s="74">
        <f>C30/C32*100</f>
        <v>102.14777344721784</v>
      </c>
      <c r="D34" s="75">
        <f>D30/D32*100</f>
        <v>74.168212381173191</v>
      </c>
      <c r="E34" s="75">
        <f>E30/E32*100</f>
        <v>77.087677704614478</v>
      </c>
      <c r="F34" s="73"/>
      <c r="G34" s="76">
        <f>G30/G32*100</f>
        <v>102.02819005553572</v>
      </c>
      <c r="H34" s="75">
        <f>H30/H32*100</f>
        <v>79.821288638043669</v>
      </c>
      <c r="I34" s="75">
        <f>I30/I32*100</f>
        <v>81.797556012855793</v>
      </c>
      <c r="J34" s="73"/>
      <c r="K34" s="256" t="s">
        <v>90</v>
      </c>
      <c r="L34" s="257"/>
      <c r="M34" s="257"/>
      <c r="N34" s="257"/>
      <c r="O34" s="257"/>
      <c r="P34" s="257"/>
      <c r="Q34" s="258"/>
    </row>
    <row r="35" spans="1:17" ht="15" customHeight="1" thickBot="1" x14ac:dyDescent="0.3">
      <c r="A35" s="265"/>
      <c r="B35" s="81" t="s">
        <v>8</v>
      </c>
      <c r="C35" s="82">
        <f>C30/E30*100</f>
        <v>13.826312422130183</v>
      </c>
      <c r="D35" s="83">
        <f>D30/E30*100</f>
        <v>86.173687577869813</v>
      </c>
      <c r="E35" s="83">
        <f>SUM(C35:D35)</f>
        <v>100</v>
      </c>
      <c r="F35" s="84"/>
      <c r="G35" s="85">
        <f>G30/I30*100</f>
        <v>11.10037348107684</v>
      </c>
      <c r="H35" s="83">
        <f>H30/I30*100</f>
        <v>88.899626518923156</v>
      </c>
      <c r="I35" s="83">
        <f>SUM(G35:H35)</f>
        <v>100</v>
      </c>
      <c r="J35" s="84"/>
      <c r="K35" s="259"/>
      <c r="L35" s="260"/>
      <c r="M35" s="260"/>
      <c r="N35" s="260"/>
      <c r="O35" s="260"/>
      <c r="P35" s="260"/>
      <c r="Q35" s="261"/>
    </row>
    <row r="36" spans="1:17" ht="15" customHeight="1" x14ac:dyDescent="0.25">
      <c r="A36" s="266" t="s">
        <v>19</v>
      </c>
      <c r="B36" s="53" t="s">
        <v>10</v>
      </c>
      <c r="C36" s="126">
        <v>3998</v>
      </c>
      <c r="D36" s="47">
        <v>10544</v>
      </c>
      <c r="E36" s="47">
        <f>SUM(C36:D36)</f>
        <v>14542</v>
      </c>
      <c r="F36" s="48">
        <f>E36/E42*100</f>
        <v>14.032209817336177</v>
      </c>
      <c r="G36" s="119">
        <v>158613</v>
      </c>
      <c r="H36" s="47">
        <v>173032</v>
      </c>
      <c r="I36" s="47">
        <f>G36+H36</f>
        <v>331645</v>
      </c>
      <c r="J36" s="48">
        <f>I36/I42*100</f>
        <v>36.94505002389517</v>
      </c>
      <c r="K36" s="91"/>
      <c r="L36" s="92"/>
      <c r="M36" s="92"/>
      <c r="N36" s="92"/>
      <c r="O36" s="92"/>
      <c r="P36" s="92"/>
      <c r="Q36" s="93"/>
    </row>
    <row r="37" spans="1:17" ht="15" customHeight="1" x14ac:dyDescent="0.25">
      <c r="A37" s="267"/>
      <c r="B37" s="44" t="s">
        <v>11</v>
      </c>
      <c r="C37" s="128">
        <v>4630</v>
      </c>
      <c r="D37" s="38">
        <v>13748</v>
      </c>
      <c r="E37" s="225">
        <f>SUM(C37:D37)</f>
        <v>18378</v>
      </c>
      <c r="F37" s="39">
        <f>E37/E43*100</f>
        <v>23.162431941923774</v>
      </c>
      <c r="G37" s="120">
        <v>206845</v>
      </c>
      <c r="H37" s="38">
        <v>246471</v>
      </c>
      <c r="I37" s="38">
        <f>G37+H37</f>
        <v>453316</v>
      </c>
      <c r="J37" s="39">
        <f>I37/I43*100</f>
        <v>54.072533124668986</v>
      </c>
      <c r="K37" s="91"/>
      <c r="L37" s="131" t="s">
        <v>9</v>
      </c>
      <c r="M37" s="133">
        <f>J6</f>
        <v>11.324193384881545</v>
      </c>
      <c r="N37" s="92"/>
      <c r="O37" s="92"/>
      <c r="P37" s="92"/>
      <c r="Q37" s="93"/>
    </row>
    <row r="38" spans="1:17" ht="15" customHeight="1" x14ac:dyDescent="0.25">
      <c r="A38" s="267"/>
      <c r="B38" s="44" t="s">
        <v>12</v>
      </c>
      <c r="C38" s="128">
        <v>5320</v>
      </c>
      <c r="D38" s="38">
        <v>8938</v>
      </c>
      <c r="E38" s="38">
        <f>SUM(C38:D38)</f>
        <v>14258</v>
      </c>
      <c r="F38" s="39">
        <f>E38/E44*100</f>
        <v>10.982138043118256</v>
      </c>
      <c r="G38" s="120">
        <v>280580</v>
      </c>
      <c r="H38" s="38">
        <v>321020</v>
      </c>
      <c r="I38" s="38">
        <f>G38+H38</f>
        <v>601600</v>
      </c>
      <c r="J38" s="39">
        <f>I38/I44*100</f>
        <v>46.506450296231243</v>
      </c>
      <c r="K38" s="91"/>
      <c r="L38" s="131" t="s">
        <v>15</v>
      </c>
      <c r="M38" s="133">
        <f>J12</f>
        <v>44.854740768054221</v>
      </c>
      <c r="N38" s="92"/>
      <c r="O38" s="92"/>
      <c r="P38" s="92"/>
      <c r="Q38" s="93"/>
    </row>
    <row r="39" spans="1:17" ht="15" customHeight="1" x14ac:dyDescent="0.25">
      <c r="A39" s="267"/>
      <c r="B39" s="44" t="s">
        <v>13</v>
      </c>
      <c r="C39" s="40">
        <f>C36/C37*100</f>
        <v>86.349892008639301</v>
      </c>
      <c r="D39" s="41">
        <f>D36/D37*100</f>
        <v>76.694791969741047</v>
      </c>
      <c r="E39" s="41">
        <f>E36/E37*100</f>
        <v>79.127217325062574</v>
      </c>
      <c r="F39" s="39"/>
      <c r="G39" s="42">
        <f>G36/G37*100</f>
        <v>76.682056612439268</v>
      </c>
      <c r="H39" s="41">
        <f>H36/H37*100</f>
        <v>70.203796795566205</v>
      </c>
      <c r="I39" s="41">
        <f>I36/I37*100</f>
        <v>73.159782579922165</v>
      </c>
      <c r="J39" s="39"/>
      <c r="K39" s="91"/>
      <c r="L39" s="131" t="s">
        <v>16</v>
      </c>
      <c r="M39" s="133">
        <f>J18</f>
        <v>6.6142272614354249</v>
      </c>
      <c r="N39" s="92"/>
      <c r="O39" s="92"/>
      <c r="P39" s="92"/>
      <c r="Q39" s="93"/>
    </row>
    <row r="40" spans="1:17" ht="15" customHeight="1" x14ac:dyDescent="0.25">
      <c r="A40" s="267"/>
      <c r="B40" s="44" t="s">
        <v>14</v>
      </c>
      <c r="C40" s="40">
        <f>C36/C38*100</f>
        <v>75.150375939849624</v>
      </c>
      <c r="D40" s="41">
        <f>D36/D38*100</f>
        <v>117.96822555381516</v>
      </c>
      <c r="E40" s="41">
        <f>E36/E38*100</f>
        <v>101.99186421658017</v>
      </c>
      <c r="F40" s="39"/>
      <c r="G40" s="42">
        <f>G36/G38*100</f>
        <v>56.530401311568887</v>
      </c>
      <c r="H40" s="41">
        <f>H36/H38*100</f>
        <v>53.900691545698088</v>
      </c>
      <c r="I40" s="41">
        <f>I36/I38*100</f>
        <v>55.127160904255327</v>
      </c>
      <c r="J40" s="39"/>
      <c r="K40" s="91"/>
      <c r="L40" s="132" t="s">
        <v>17</v>
      </c>
      <c r="M40" s="133">
        <f>J24</f>
        <v>0.26178856173364184</v>
      </c>
      <c r="N40" s="92"/>
      <c r="O40" s="92"/>
      <c r="P40" s="92"/>
      <c r="Q40" s="93"/>
    </row>
    <row r="41" spans="1:17" ht="15" customHeight="1" thickBot="1" x14ac:dyDescent="0.3">
      <c r="A41" s="268"/>
      <c r="B41" s="45" t="s">
        <v>8</v>
      </c>
      <c r="C41" s="78">
        <f>C36/E36*100</f>
        <v>27.492779535139594</v>
      </c>
      <c r="D41" s="79">
        <f>D36/E36*100</f>
        <v>72.507220464860396</v>
      </c>
      <c r="E41" s="79">
        <f>SUM(C41:D41)</f>
        <v>99.999999999999986</v>
      </c>
      <c r="F41" s="43"/>
      <c r="G41" s="80">
        <f>G36/I36*100</f>
        <v>47.826139396040944</v>
      </c>
      <c r="H41" s="79">
        <f>H36/I36*100</f>
        <v>52.173860603959056</v>
      </c>
      <c r="I41" s="79">
        <f>SUM(G41:H41)</f>
        <v>100</v>
      </c>
      <c r="J41" s="43"/>
      <c r="K41" s="91"/>
      <c r="L41" s="132" t="s">
        <v>91</v>
      </c>
      <c r="M41" s="133">
        <f>J36</f>
        <v>36.94505002389517</v>
      </c>
      <c r="N41" s="92"/>
      <c r="O41" s="92"/>
      <c r="P41" s="92"/>
      <c r="Q41" s="93"/>
    </row>
    <row r="42" spans="1:17" ht="15" customHeight="1" x14ac:dyDescent="0.25">
      <c r="A42" s="272" t="s">
        <v>88</v>
      </c>
      <c r="B42" s="77" t="s">
        <v>10</v>
      </c>
      <c r="C42" s="129">
        <f t="shared" ref="C42:D44" si="1">C30+C36</f>
        <v>16316</v>
      </c>
      <c r="D42" s="86">
        <f t="shared" si="1"/>
        <v>87317</v>
      </c>
      <c r="E42" s="86">
        <f>SUM(C42:D42)</f>
        <v>103633</v>
      </c>
      <c r="F42" s="87">
        <f>F6+F12+F18+F24+F36</f>
        <v>100.00000000000001</v>
      </c>
      <c r="G42" s="117">
        <f>G30+G36</f>
        <v>221444</v>
      </c>
      <c r="H42" s="86">
        <f t="shared" ref="G42:H44" si="2">H30+H36</f>
        <v>676227</v>
      </c>
      <c r="I42" s="86">
        <f>SUM(G42:H42)</f>
        <v>897671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 x14ac:dyDescent="0.25">
      <c r="A43" s="272"/>
      <c r="B43" s="54" t="s">
        <v>11</v>
      </c>
      <c r="C43" s="130">
        <f t="shared" si="1"/>
        <v>17151</v>
      </c>
      <c r="D43" s="55">
        <f t="shared" si="1"/>
        <v>62193</v>
      </c>
      <c r="E43" s="55">
        <f>SUM(C43:D43)</f>
        <v>79344</v>
      </c>
      <c r="F43" s="56">
        <f>F31+F37</f>
        <v>100</v>
      </c>
      <c r="G43" s="118">
        <f t="shared" si="2"/>
        <v>267496</v>
      </c>
      <c r="H43" s="55">
        <f t="shared" si="2"/>
        <v>570852</v>
      </c>
      <c r="I43" s="55">
        <f>SUM(G43:H43)</f>
        <v>838348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 x14ac:dyDescent="0.25">
      <c r="A44" s="272"/>
      <c r="B44" s="54" t="s">
        <v>12</v>
      </c>
      <c r="C44" s="130">
        <f t="shared" si="1"/>
        <v>17379</v>
      </c>
      <c r="D44" s="55">
        <f t="shared" si="1"/>
        <v>112450</v>
      </c>
      <c r="E44" s="55">
        <f>SUM(C44:D44)</f>
        <v>129829</v>
      </c>
      <c r="F44" s="56">
        <f>F32+F38</f>
        <v>100</v>
      </c>
      <c r="G44" s="118">
        <f t="shared" si="2"/>
        <v>342162</v>
      </c>
      <c r="H44" s="55">
        <f t="shared" si="2"/>
        <v>951422</v>
      </c>
      <c r="I44" s="254">
        <f>SUM(G44:H44)</f>
        <v>1293584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 x14ac:dyDescent="0.25">
      <c r="A45" s="272"/>
      <c r="B45" s="54" t="s">
        <v>13</v>
      </c>
      <c r="C45" s="57">
        <f>C42/C43*100</f>
        <v>95.131479214039999</v>
      </c>
      <c r="D45" s="58">
        <f>D42/D43*100</f>
        <v>140.39682922515397</v>
      </c>
      <c r="E45" s="58">
        <f>E42/E43*100</f>
        <v>130.61227061907644</v>
      </c>
      <c r="F45" s="56"/>
      <c r="G45" s="59">
        <f>G42/G43*100</f>
        <v>82.78404163052906</v>
      </c>
      <c r="H45" s="58">
        <f>H42/H43*100</f>
        <v>118.4592503836371</v>
      </c>
      <c r="I45" s="58">
        <f>I42/I43*100</f>
        <v>107.07617838892681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 x14ac:dyDescent="0.25">
      <c r="A46" s="272"/>
      <c r="B46" s="54" t="s">
        <v>14</v>
      </c>
      <c r="C46" s="57">
        <f>C42/C44*100</f>
        <v>93.883422521433914</v>
      </c>
      <c r="D46" s="58">
        <f>D42/D44*100</f>
        <v>77.649622054246336</v>
      </c>
      <c r="E46" s="58">
        <f>E42/E44*100</f>
        <v>79.82268984587418</v>
      </c>
      <c r="F46" s="56"/>
      <c r="G46" s="59">
        <f>G42/G44*100</f>
        <v>64.719051209660918</v>
      </c>
      <c r="H46" s="58">
        <f>H42/H44*100</f>
        <v>71.07540082108676</v>
      </c>
      <c r="I46" s="58">
        <f>I42/I44*100</f>
        <v>69.394101967866021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 x14ac:dyDescent="0.3">
      <c r="A47" s="273"/>
      <c r="B47" s="60" t="s">
        <v>8</v>
      </c>
      <c r="C47" s="61">
        <f>C42/E42*100</f>
        <v>15.744019762044909</v>
      </c>
      <c r="D47" s="62">
        <f>D42/E42*100</f>
        <v>84.2559802379551</v>
      </c>
      <c r="E47" s="62">
        <f>SUM(C47:D47)</f>
        <v>100.00000000000001</v>
      </c>
      <c r="F47" s="63"/>
      <c r="G47" s="64">
        <f>G42/I42*100</f>
        <v>24.66872607001897</v>
      </c>
      <c r="H47" s="62">
        <f>H42/I42*100</f>
        <v>75.331273929981023</v>
      </c>
      <c r="I47" s="62">
        <f>SUM(G47:H47)</f>
        <v>100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 x14ac:dyDescent="0.25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 x14ac:dyDescent="0.25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 x14ac:dyDescent="0.25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 x14ac:dyDescent="0.25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 x14ac:dyDescent="0.25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 x14ac:dyDescent="0.25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 x14ac:dyDescent="0.25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 x14ac:dyDescent="0.25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 x14ac:dyDescent="0.25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 x14ac:dyDescent="0.25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 x14ac:dyDescent="0.25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 x14ac:dyDescent="0.25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 x14ac:dyDescent="0.25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 x14ac:dyDescent="0.25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 x14ac:dyDescent="0.25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 x14ac:dyDescent="0.25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 x14ac:dyDescent="0.25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 x14ac:dyDescent="0.25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 x14ac:dyDescent="0.25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 x14ac:dyDescent="0.25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 x14ac:dyDescent="0.25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 x14ac:dyDescent="0.25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 x14ac:dyDescent="0.25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 x14ac:dyDescent="0.25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 x14ac:dyDescent="0.25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80" zoomScaleNormal="8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62" ht="15" customHeight="1" x14ac:dyDescent="0.25">
      <c r="A1" s="282" t="s">
        <v>20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 x14ac:dyDescent="0.25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 x14ac:dyDescent="0.3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 x14ac:dyDescent="0.25">
      <c r="A4" s="291" t="s">
        <v>21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22</v>
      </c>
      <c r="L4" s="288"/>
      <c r="M4" s="284" t="s">
        <v>14</v>
      </c>
      <c r="N4" s="284"/>
      <c r="O4" s="289" t="s">
        <v>23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 x14ac:dyDescent="0.3">
      <c r="A5" s="292"/>
      <c r="B5" s="33" t="s">
        <v>24</v>
      </c>
      <c r="C5" s="34" t="s">
        <v>25</v>
      </c>
      <c r="D5" s="188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88" t="s">
        <v>26</v>
      </c>
      <c r="K5" s="35" t="s">
        <v>24</v>
      </c>
      <c r="L5" s="37" t="s">
        <v>25</v>
      </c>
      <c r="M5" s="33" t="s">
        <v>24</v>
      </c>
      <c r="N5" s="179" t="s">
        <v>25</v>
      </c>
      <c r="O5" s="35" t="s">
        <v>24</v>
      </c>
      <c r="P5" s="37" t="s">
        <v>25</v>
      </c>
      <c r="Q5" s="109" t="str">
        <f t="shared" ref="Q5:Q14" si="0">A6</f>
        <v>Njemačka</v>
      </c>
      <c r="R5" s="158">
        <f>D6</f>
        <v>36.293175925024556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 x14ac:dyDescent="0.25">
      <c r="A6" s="249" t="s">
        <v>31</v>
      </c>
      <c r="B6" s="184">
        <v>26195</v>
      </c>
      <c r="C6" s="185">
        <v>205051</v>
      </c>
      <c r="D6" s="189">
        <f t="shared" ref="D6:D37" si="1">IF($C$83&lt;&gt;0,C6/$C$83*100,0)</f>
        <v>36.293175925024556</v>
      </c>
      <c r="E6" s="186">
        <v>16989</v>
      </c>
      <c r="F6" s="185">
        <v>138222</v>
      </c>
      <c r="G6" s="187">
        <f t="shared" ref="G6:G37" si="2">IF($F$83&lt;&gt;0,F6/$F$83*100,0)</f>
        <v>32.823252831801668</v>
      </c>
      <c r="H6" s="184">
        <v>26330</v>
      </c>
      <c r="I6" s="185">
        <v>201372</v>
      </c>
      <c r="J6" s="189">
        <f t="shared" ref="J6:J37" si="3">IF($I$83&lt;&gt;0,I6/$I$83*100,0)</f>
        <v>30.182740386344832</v>
      </c>
      <c r="K6" s="195">
        <f>IF(OR(B6&lt;&gt;0)*(E6&lt;&gt;0),B6/E6*100," ")</f>
        <v>154.18800400258991</v>
      </c>
      <c r="L6" s="196">
        <f>IF(OR(C6&lt;&gt;0)*(F6&lt;&gt;0),C6/F6*100," ")</f>
        <v>148.34903271548669</v>
      </c>
      <c r="M6" s="193">
        <f>IF(OR(B6&lt;&gt;0)*(H6&lt;&gt;0),B6/H6*100," ")</f>
        <v>99.487276870489936</v>
      </c>
      <c r="N6" s="194">
        <f>IF(OR(C6&lt;&gt;0)*(I6&lt;&gt;0),C6/I6*100," ")</f>
        <v>101.82696700633653</v>
      </c>
      <c r="O6" s="195">
        <f>IF(OR(E6&lt;&gt;0)*(H6&lt;&gt;0),E6/H6*100," ")</f>
        <v>64.523357387011018</v>
      </c>
      <c r="P6" s="196">
        <f>IF(OR(F6&lt;&gt;0)*(I6&lt;&gt;0),F6/I6*100," ")</f>
        <v>68.640128717001375</v>
      </c>
      <c r="Q6" s="109" t="str">
        <f t="shared" si="0"/>
        <v>Austrija</v>
      </c>
      <c r="R6" s="158">
        <f t="shared" ref="R6:R14" si="4">D7</f>
        <v>11.232156605927592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 x14ac:dyDescent="0.25">
      <c r="A7" s="247" t="s">
        <v>37</v>
      </c>
      <c r="B7" s="167">
        <v>11616</v>
      </c>
      <c r="C7" s="168">
        <v>63460</v>
      </c>
      <c r="D7" s="190">
        <f t="shared" si="1"/>
        <v>11.232156605927592</v>
      </c>
      <c r="E7" s="171">
        <v>4193</v>
      </c>
      <c r="F7" s="168">
        <v>24386</v>
      </c>
      <c r="G7" s="65">
        <f t="shared" si="2"/>
        <v>5.79088599178362</v>
      </c>
      <c r="H7" s="167">
        <v>15240</v>
      </c>
      <c r="I7" s="168">
        <v>79753</v>
      </c>
      <c r="J7" s="189">
        <f t="shared" si="3"/>
        <v>11.953817283595333</v>
      </c>
      <c r="K7" s="66">
        <f t="shared" ref="K7:K70" si="5">IF(OR(B7&lt;&gt;0)*(E7&lt;&gt;0),B7/E7*100," ")</f>
        <v>277.03315048891011</v>
      </c>
      <c r="L7" s="67">
        <f t="shared" ref="L7:L70" si="6">IF(OR(C7&lt;&gt;0)*(F7&lt;&gt;0),C7/F7*100," ")</f>
        <v>260.23128024276224</v>
      </c>
      <c r="M7" s="68">
        <f t="shared" ref="M7:M70" si="7">IF(OR(B7&lt;&gt;0)*(H7&lt;&gt;0),B7/H7*100," ")</f>
        <v>76.220472440944889</v>
      </c>
      <c r="N7" s="180">
        <f t="shared" ref="N7:N70" si="8">IF(OR(C7&lt;&gt;0)*(I7&lt;&gt;0),C7/I7*100," ")</f>
        <v>79.570674457387184</v>
      </c>
      <c r="O7" s="66">
        <f t="shared" ref="O7:O70" si="9">IF(OR(E7&lt;&gt;0)*(H7&lt;&gt;0),E7/H7*100," ")</f>
        <v>27.513123359580057</v>
      </c>
      <c r="P7" s="67">
        <f t="shared" ref="P7:P70" si="10">IF(OR(F7&lt;&gt;0)*(I7&lt;&gt;0),F7/I7*100," ")</f>
        <v>30.576906197885972</v>
      </c>
      <c r="Q7" s="109" t="str">
        <f t="shared" si="0"/>
        <v>Hrvatska</v>
      </c>
      <c r="R7" s="158">
        <f t="shared" si="4"/>
        <v>11.106135561121091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 x14ac:dyDescent="0.25">
      <c r="A8" s="247" t="s">
        <v>92</v>
      </c>
      <c r="B8" s="167">
        <v>12292</v>
      </c>
      <c r="C8" s="168">
        <v>62748</v>
      </c>
      <c r="D8" s="190">
        <f t="shared" si="1"/>
        <v>11.106135561121091</v>
      </c>
      <c r="E8" s="171">
        <v>12492</v>
      </c>
      <c r="F8" s="168">
        <v>60579</v>
      </c>
      <c r="G8" s="65">
        <f t="shared" si="2"/>
        <v>14.38555246847617</v>
      </c>
      <c r="H8" s="167">
        <v>11593</v>
      </c>
      <c r="I8" s="168">
        <v>60093</v>
      </c>
      <c r="J8" s="189">
        <f t="shared" si="3"/>
        <v>9.007068599589914</v>
      </c>
      <c r="K8" s="66">
        <f t="shared" si="5"/>
        <v>98.39897534422029</v>
      </c>
      <c r="L8" s="67">
        <f t="shared" si="6"/>
        <v>103.58044867033129</v>
      </c>
      <c r="M8" s="68">
        <f t="shared" si="7"/>
        <v>106.02950056068316</v>
      </c>
      <c r="N8" s="180">
        <f t="shared" si="8"/>
        <v>104.41815186460985</v>
      </c>
      <c r="O8" s="66">
        <f t="shared" si="9"/>
        <v>107.75467954800311</v>
      </c>
      <c r="P8" s="67">
        <f t="shared" si="10"/>
        <v>100.80874644301332</v>
      </c>
      <c r="Q8" s="109" t="str">
        <f t="shared" si="0"/>
        <v>Slovenija</v>
      </c>
      <c r="R8" s="158">
        <f t="shared" si="4"/>
        <v>8.0354345690593565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 x14ac:dyDescent="0.25">
      <c r="A9" s="247" t="s">
        <v>29</v>
      </c>
      <c r="B9" s="167">
        <v>8074</v>
      </c>
      <c r="C9" s="168">
        <v>45399</v>
      </c>
      <c r="D9" s="190">
        <f t="shared" si="1"/>
        <v>8.0354345690593565</v>
      </c>
      <c r="E9" s="171">
        <v>7877</v>
      </c>
      <c r="F9" s="168">
        <v>39974</v>
      </c>
      <c r="G9" s="65">
        <f t="shared" si="2"/>
        <v>9.4925316425637014</v>
      </c>
      <c r="H9" s="167">
        <v>12832</v>
      </c>
      <c r="I9" s="168">
        <v>62751</v>
      </c>
      <c r="J9" s="189">
        <f t="shared" si="3"/>
        <v>9.4054642253318477</v>
      </c>
      <c r="K9" s="66">
        <f t="shared" si="5"/>
        <v>102.50095213913926</v>
      </c>
      <c r="L9" s="67">
        <f t="shared" si="6"/>
        <v>113.57132135888328</v>
      </c>
      <c r="M9" s="68">
        <f t="shared" si="7"/>
        <v>62.920822942643397</v>
      </c>
      <c r="N9" s="180">
        <f t="shared" si="8"/>
        <v>72.347851030262461</v>
      </c>
      <c r="O9" s="66">
        <f t="shared" si="9"/>
        <v>61.385598503740646</v>
      </c>
      <c r="P9" s="67">
        <f t="shared" si="10"/>
        <v>63.702570476964517</v>
      </c>
      <c r="Q9" s="109" t="str">
        <f t="shared" si="0"/>
        <v>Mađarska</v>
      </c>
      <c r="R9" s="158">
        <f t="shared" si="4"/>
        <v>5.6707700204430207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 x14ac:dyDescent="0.25">
      <c r="A10" s="247" t="s">
        <v>53</v>
      </c>
      <c r="B10" s="167">
        <v>6047</v>
      </c>
      <c r="C10" s="168">
        <v>32039</v>
      </c>
      <c r="D10" s="190">
        <f t="shared" si="1"/>
        <v>5.6707700204430207</v>
      </c>
      <c r="E10" s="171">
        <v>3353</v>
      </c>
      <c r="F10" s="168">
        <v>17458</v>
      </c>
      <c r="G10" s="65">
        <f t="shared" si="2"/>
        <v>4.1457101469924718</v>
      </c>
      <c r="H10" s="167">
        <v>9262</v>
      </c>
      <c r="I10" s="168">
        <v>47018</v>
      </c>
      <c r="J10" s="189">
        <f t="shared" si="3"/>
        <v>7.0473158506900724</v>
      </c>
      <c r="K10" s="66">
        <f t="shared" si="5"/>
        <v>180.34595884282732</v>
      </c>
      <c r="L10" s="67">
        <f t="shared" si="6"/>
        <v>183.52044907778668</v>
      </c>
      <c r="M10" s="68">
        <f t="shared" si="7"/>
        <v>65.288274670697476</v>
      </c>
      <c r="N10" s="180">
        <f t="shared" si="8"/>
        <v>68.141988174741584</v>
      </c>
      <c r="O10" s="66">
        <f t="shared" si="9"/>
        <v>36.201684301446775</v>
      </c>
      <c r="P10" s="67">
        <f t="shared" si="10"/>
        <v>37.130460674635245</v>
      </c>
      <c r="Q10" s="109" t="str">
        <f t="shared" si="0"/>
        <v>Češka</v>
      </c>
      <c r="R10" s="158">
        <f t="shared" si="4"/>
        <v>5.1426144056921865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 x14ac:dyDescent="0.25">
      <c r="A11" s="248" t="s">
        <v>43</v>
      </c>
      <c r="B11" s="175">
        <v>4463</v>
      </c>
      <c r="C11" s="176">
        <v>29055</v>
      </c>
      <c r="D11" s="191">
        <f t="shared" si="1"/>
        <v>5.1426144056921865</v>
      </c>
      <c r="E11" s="177">
        <v>3171</v>
      </c>
      <c r="F11" s="176">
        <v>19596</v>
      </c>
      <c r="G11" s="178">
        <f t="shared" si="2"/>
        <v>4.6534159720738053</v>
      </c>
      <c r="H11" s="175">
        <v>3739</v>
      </c>
      <c r="I11" s="169">
        <v>24131</v>
      </c>
      <c r="J11" s="219">
        <f t="shared" si="3"/>
        <v>3.6168866985622987</v>
      </c>
      <c r="K11" s="148">
        <f t="shared" si="5"/>
        <v>140.74424471775464</v>
      </c>
      <c r="L11" s="149">
        <f t="shared" si="6"/>
        <v>148.27005511328844</v>
      </c>
      <c r="M11" s="150">
        <f t="shared" si="7"/>
        <v>119.36346616742443</v>
      </c>
      <c r="N11" s="181">
        <f t="shared" si="8"/>
        <v>120.40528780406945</v>
      </c>
      <c r="O11" s="148">
        <f t="shared" si="9"/>
        <v>84.808772399037181</v>
      </c>
      <c r="P11" s="149">
        <f t="shared" si="10"/>
        <v>81.206746508640336</v>
      </c>
      <c r="Q11" s="109" t="str">
        <f t="shared" si="0"/>
        <v>Poljska</v>
      </c>
      <c r="R11" s="158">
        <f t="shared" si="4"/>
        <v>4.4156924520120002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 x14ac:dyDescent="0.25">
      <c r="A12" s="248" t="s">
        <v>35</v>
      </c>
      <c r="B12" s="175">
        <v>3441</v>
      </c>
      <c r="C12" s="176">
        <v>24948</v>
      </c>
      <c r="D12" s="191">
        <f t="shared" si="1"/>
        <v>4.4156924520120002</v>
      </c>
      <c r="E12" s="177">
        <v>2928</v>
      </c>
      <c r="F12" s="176">
        <v>19364</v>
      </c>
      <c r="G12" s="178">
        <f t="shared" si="2"/>
        <v>4.5983234784260647</v>
      </c>
      <c r="H12" s="175">
        <v>3582</v>
      </c>
      <c r="I12" s="169">
        <v>24068</v>
      </c>
      <c r="J12" s="219">
        <f t="shared" si="3"/>
        <v>3.6074439128505822</v>
      </c>
      <c r="K12" s="148">
        <f t="shared" si="5"/>
        <v>117.52049180327869</v>
      </c>
      <c r="L12" s="149">
        <f t="shared" si="6"/>
        <v>128.83701714521794</v>
      </c>
      <c r="M12" s="150">
        <f t="shared" si="7"/>
        <v>96.063651591289783</v>
      </c>
      <c r="N12" s="181">
        <f t="shared" si="8"/>
        <v>103.6563071297989</v>
      </c>
      <c r="O12" s="148">
        <f t="shared" si="9"/>
        <v>81.74204355108877</v>
      </c>
      <c r="P12" s="149">
        <f t="shared" si="10"/>
        <v>80.455376433438587</v>
      </c>
      <c r="Q12" s="109" t="str">
        <f t="shared" si="0"/>
        <v>Slovačka</v>
      </c>
      <c r="R12" s="158">
        <f t="shared" si="4"/>
        <v>4.0567448693328148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 x14ac:dyDescent="0.25">
      <c r="A13" s="248" t="s">
        <v>60</v>
      </c>
      <c r="B13" s="175">
        <v>3508</v>
      </c>
      <c r="C13" s="176">
        <v>22920</v>
      </c>
      <c r="D13" s="191">
        <f t="shared" si="1"/>
        <v>4.0567448693328148</v>
      </c>
      <c r="E13" s="177">
        <v>1760</v>
      </c>
      <c r="F13" s="176">
        <v>10939</v>
      </c>
      <c r="G13" s="178">
        <f t="shared" si="2"/>
        <v>2.5976585690199712</v>
      </c>
      <c r="H13" s="175">
        <v>4447</v>
      </c>
      <c r="I13" s="169">
        <v>28236</v>
      </c>
      <c r="J13" s="219">
        <f t="shared" si="3"/>
        <v>4.2321666246987295</v>
      </c>
      <c r="K13" s="148">
        <f t="shared" si="5"/>
        <v>199.31818181818181</v>
      </c>
      <c r="L13" s="149">
        <f t="shared" si="6"/>
        <v>209.52555078160708</v>
      </c>
      <c r="M13" s="150">
        <f t="shared" si="7"/>
        <v>78.884641331234533</v>
      </c>
      <c r="N13" s="181">
        <f t="shared" si="8"/>
        <v>81.172970675733097</v>
      </c>
      <c r="O13" s="148">
        <f t="shared" si="9"/>
        <v>39.577243085225994</v>
      </c>
      <c r="P13" s="149">
        <f t="shared" si="10"/>
        <v>38.741323133588331</v>
      </c>
      <c r="Q13" s="109" t="str">
        <f t="shared" si="0"/>
        <v>Italija</v>
      </c>
      <c r="R13" s="158">
        <f t="shared" si="4"/>
        <v>3.9066523890014775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 x14ac:dyDescent="0.25">
      <c r="A14" s="248" t="s">
        <v>49</v>
      </c>
      <c r="B14" s="175">
        <v>3649</v>
      </c>
      <c r="C14" s="176">
        <v>22072</v>
      </c>
      <c r="D14" s="191">
        <f>IF($C$83&lt;&gt;0,C14/$C$83*100,0)</f>
        <v>3.9066523890014775</v>
      </c>
      <c r="E14" s="177">
        <v>2169</v>
      </c>
      <c r="F14" s="176">
        <v>14314</v>
      </c>
      <c r="G14" s="178">
        <f t="shared" si="2"/>
        <v>3.3991118710075749</v>
      </c>
      <c r="H14" s="175">
        <v>12183</v>
      </c>
      <c r="I14" s="169">
        <v>71631</v>
      </c>
      <c r="J14" s="219">
        <f t="shared" si="3"/>
        <v>10.736447354221374</v>
      </c>
      <c r="K14" s="148">
        <f t="shared" si="5"/>
        <v>168.2342093130475</v>
      </c>
      <c r="L14" s="149">
        <f t="shared" si="6"/>
        <v>154.19868660053095</v>
      </c>
      <c r="M14" s="150">
        <f t="shared" si="7"/>
        <v>29.951571862431258</v>
      </c>
      <c r="N14" s="181">
        <f t="shared" si="8"/>
        <v>30.813474612946905</v>
      </c>
      <c r="O14" s="148">
        <f t="shared" si="9"/>
        <v>17.803496675695641</v>
      </c>
      <c r="P14" s="149">
        <f t="shared" si="10"/>
        <v>19.98296826792869</v>
      </c>
      <c r="Q14" s="109" t="str">
        <f t="shared" si="0"/>
        <v>Bosna i Hercegovina</v>
      </c>
      <c r="R14" s="158">
        <f t="shared" si="4"/>
        <v>1.2702992114834908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 x14ac:dyDescent="0.3">
      <c r="A15" s="248" t="s">
        <v>106</v>
      </c>
      <c r="B15" s="175">
        <v>793</v>
      </c>
      <c r="C15" s="176">
        <v>7177</v>
      </c>
      <c r="D15" s="191">
        <f t="shared" si="1"/>
        <v>1.2702992114834908</v>
      </c>
      <c r="E15" s="177">
        <v>712</v>
      </c>
      <c r="F15" s="176">
        <v>6428</v>
      </c>
      <c r="G15" s="178">
        <f t="shared" si="2"/>
        <v>1.5264420222744652</v>
      </c>
      <c r="H15" s="175">
        <v>1108</v>
      </c>
      <c r="I15" s="169">
        <v>9146</v>
      </c>
      <c r="J15" s="219">
        <f t="shared" si="3"/>
        <v>1.3708526685612192</v>
      </c>
      <c r="K15" s="148">
        <f t="shared" si="5"/>
        <v>111.37640449438202</v>
      </c>
      <c r="L15" s="149">
        <f t="shared" si="6"/>
        <v>111.65214685749845</v>
      </c>
      <c r="M15" s="150">
        <f t="shared" si="7"/>
        <v>71.570397111913351</v>
      </c>
      <c r="N15" s="181">
        <f t="shared" si="8"/>
        <v>78.471462934616227</v>
      </c>
      <c r="O15" s="148">
        <f t="shared" si="9"/>
        <v>64.259927797833939</v>
      </c>
      <c r="P15" s="149">
        <f t="shared" si="10"/>
        <v>70.282090531379836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 x14ac:dyDescent="0.25">
      <c r="A16" s="16" t="s">
        <v>28</v>
      </c>
      <c r="B16" s="123">
        <v>1281</v>
      </c>
      <c r="C16" s="17">
        <v>6549</v>
      </c>
      <c r="D16" s="192">
        <f t="shared" si="1"/>
        <v>1.1591458180305672</v>
      </c>
      <c r="E16" s="125">
        <v>798</v>
      </c>
      <c r="F16" s="17">
        <v>4813</v>
      </c>
      <c r="G16" s="147">
        <f t="shared" si="2"/>
        <v>1.1429317755455819</v>
      </c>
      <c r="H16" s="123">
        <v>1676</v>
      </c>
      <c r="I16" s="17">
        <v>8220</v>
      </c>
      <c r="J16" s="220">
        <f t="shared" si="3"/>
        <v>1.2320587071477391</v>
      </c>
      <c r="K16" s="151">
        <f>IF(OR(B19&lt;&gt;0)*(E16&lt;&gt;0),B19/E16*100," ")</f>
        <v>103.00751879699249</v>
      </c>
      <c r="L16" s="152">
        <f>IF(OR(C19&lt;&gt;0)*(F16&lt;&gt;0),C19/F16*100," ")</f>
        <v>110.0145439434864</v>
      </c>
      <c r="M16" s="153">
        <f>IF(OR(B19&lt;&gt;0)*(H16&lt;&gt;0),B19/H16*100," ")</f>
        <v>49.045346062052509</v>
      </c>
      <c r="N16" s="182">
        <f>IF(OR(C19&lt;&gt;0)*(I16&lt;&gt;0),C19/I16*100," ")</f>
        <v>64.416058394160586</v>
      </c>
      <c r="O16" s="151">
        <f t="shared" si="9"/>
        <v>47.613365155131262</v>
      </c>
      <c r="P16" s="152">
        <f t="shared" si="10"/>
        <v>58.552311435523116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 x14ac:dyDescent="0.25">
      <c r="A17" s="16" t="s">
        <v>56</v>
      </c>
      <c r="B17" s="123">
        <v>1239</v>
      </c>
      <c r="C17" s="17">
        <v>6393</v>
      </c>
      <c r="D17" s="192">
        <f t="shared" si="1"/>
        <v>1.1315344655167836</v>
      </c>
      <c r="E17" s="125">
        <v>355</v>
      </c>
      <c r="F17" s="17">
        <v>2155</v>
      </c>
      <c r="G17" s="147">
        <f t="shared" si="2"/>
        <v>0.5117427750468998</v>
      </c>
      <c r="H17" s="123">
        <v>1227</v>
      </c>
      <c r="I17" s="17">
        <v>6522</v>
      </c>
      <c r="J17" s="220">
        <f t="shared" si="3"/>
        <v>0.97755314939386295</v>
      </c>
      <c r="K17" s="151">
        <f>IF(OR(B22&lt;&gt;0)*(E17&lt;&gt;0),B22/E17*100," ")</f>
        <v>121.12676056338027</v>
      </c>
      <c r="L17" s="152">
        <f>IF(OR(C22&lt;&gt;0)*(F17&lt;&gt;0),C22/F17*100," ")</f>
        <v>153.78190255220417</v>
      </c>
      <c r="M17" s="153">
        <f>IF(OR(B22&lt;&gt;0)*(H17&lt;&gt;0),B22/H17*100," ")</f>
        <v>35.044824775876123</v>
      </c>
      <c r="N17" s="182">
        <f>IF(OR(C22&lt;&gt;0)*(I17&lt;&gt;0),C22/I17*100," ")</f>
        <v>50.812634161300217</v>
      </c>
      <c r="O17" s="151">
        <f t="shared" si="9"/>
        <v>28.93235533822331</v>
      </c>
      <c r="P17" s="152">
        <f t="shared" si="10"/>
        <v>33.042011652867217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 x14ac:dyDescent="0.25">
      <c r="A18" s="16" t="s">
        <v>61</v>
      </c>
      <c r="B18" s="123">
        <v>800</v>
      </c>
      <c r="C18" s="17">
        <v>5589</v>
      </c>
      <c r="D18" s="192">
        <f t="shared" si="1"/>
        <v>0.98922980256112991</v>
      </c>
      <c r="E18" s="125">
        <v>601</v>
      </c>
      <c r="F18" s="17">
        <v>4660</v>
      </c>
      <c r="G18" s="147">
        <f t="shared" si="2"/>
        <v>1.1065992258554771</v>
      </c>
      <c r="H18" s="123">
        <v>775</v>
      </c>
      <c r="I18" s="17">
        <v>5445</v>
      </c>
      <c r="J18" s="220">
        <f t="shared" si="3"/>
        <v>0.81612647936976146</v>
      </c>
      <c r="K18" s="151">
        <f>IF(OR(B20&lt;&gt;0)*(E18&lt;&gt;0),B20/E18*100," ")</f>
        <v>102.99500831946756</v>
      </c>
      <c r="L18" s="152">
        <f>IF(OR(C20&lt;&gt;0)*(F18&lt;&gt;0),C20/F18*100," ")</f>
        <v>97.103004291845494</v>
      </c>
      <c r="M18" s="153">
        <f>IF(OR(B20&lt;&gt;0)*(H18&lt;&gt;0),B20/H18*100," ")</f>
        <v>79.870967741935488</v>
      </c>
      <c r="N18" s="182">
        <f>IF(OR(C20&lt;&gt;0)*(I18&lt;&gt;0),C20/I18*100," ")</f>
        <v>83.103764921946748</v>
      </c>
      <c r="O18" s="151">
        <f t="shared" si="9"/>
        <v>77.548387096774192</v>
      </c>
      <c r="P18" s="152">
        <f t="shared" si="10"/>
        <v>85.583103764921944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 x14ac:dyDescent="0.25">
      <c r="A19" s="16" t="s">
        <v>38</v>
      </c>
      <c r="B19" s="208">
        <v>822</v>
      </c>
      <c r="C19" s="170">
        <v>5295</v>
      </c>
      <c r="D19" s="192">
        <f t="shared" si="1"/>
        <v>0.93719302282361472</v>
      </c>
      <c r="E19" s="125">
        <v>321</v>
      </c>
      <c r="F19" s="17">
        <v>2143</v>
      </c>
      <c r="G19" s="147">
        <f t="shared" si="2"/>
        <v>0.50889316330649947</v>
      </c>
      <c r="H19" s="123">
        <v>836</v>
      </c>
      <c r="I19" s="17">
        <v>4978</v>
      </c>
      <c r="J19" s="220">
        <f t="shared" si="3"/>
        <v>0.74612995671307125</v>
      </c>
      <c r="K19" s="151">
        <f t="shared" ref="K19:L22" si="11">IF(OR(B19&lt;&gt;0)*(E19&lt;&gt;0),B19/E19*100," ")</f>
        <v>256.07476635514018</v>
      </c>
      <c r="L19" s="152">
        <f t="shared" si="11"/>
        <v>247.08352776481567</v>
      </c>
      <c r="M19" s="153">
        <f t="shared" ref="M19:N25" si="12">IF(OR(B23&lt;&gt;0)*(H19&lt;&gt;0),B23/H19*100," ")</f>
        <v>77.511961722488039</v>
      </c>
      <c r="N19" s="182">
        <f t="shared" si="12"/>
        <v>48.372840498192041</v>
      </c>
      <c r="O19" s="151">
        <f t="shared" si="9"/>
        <v>38.397129186602868</v>
      </c>
      <c r="P19" s="152">
        <f t="shared" si="10"/>
        <v>43.049417436721576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 x14ac:dyDescent="0.25">
      <c r="A20" s="16" t="s">
        <v>99</v>
      </c>
      <c r="B20" s="208">
        <v>619</v>
      </c>
      <c r="C20" s="170">
        <v>4525</v>
      </c>
      <c r="D20" s="192">
        <f t="shared" si="1"/>
        <v>0.80090621874917034</v>
      </c>
      <c r="E20" s="125">
        <v>446</v>
      </c>
      <c r="F20" s="17">
        <v>3166</v>
      </c>
      <c r="G20" s="147">
        <f t="shared" si="2"/>
        <v>0.75182256417563098</v>
      </c>
      <c r="H20" s="123">
        <v>1004</v>
      </c>
      <c r="I20" s="17">
        <v>6886</v>
      </c>
      <c r="J20" s="220">
        <f t="shared" si="3"/>
        <v>1.0321114668393347</v>
      </c>
      <c r="K20" s="151">
        <f t="shared" si="11"/>
        <v>138.78923766816143</v>
      </c>
      <c r="L20" s="152">
        <f t="shared" si="11"/>
        <v>142.92482627921669</v>
      </c>
      <c r="M20" s="153">
        <f t="shared" si="12"/>
        <v>25.099601593625497</v>
      </c>
      <c r="N20" s="182">
        <f t="shared" si="12"/>
        <v>19.880917804240489</v>
      </c>
      <c r="O20" s="151">
        <f t="shared" si="9"/>
        <v>44.422310756972109</v>
      </c>
      <c r="P20" s="152">
        <f t="shared" si="10"/>
        <v>45.977345338367705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 x14ac:dyDescent="0.25">
      <c r="A21" s="16" t="s">
        <v>58</v>
      </c>
      <c r="B21" s="123">
        <v>784</v>
      </c>
      <c r="C21" s="17">
        <v>4402</v>
      </c>
      <c r="D21" s="192">
        <f t="shared" si="1"/>
        <v>0.77913572926714869</v>
      </c>
      <c r="E21" s="125">
        <v>576</v>
      </c>
      <c r="F21" s="17">
        <v>3476</v>
      </c>
      <c r="G21" s="147">
        <f t="shared" si="2"/>
        <v>0.82543753413597409</v>
      </c>
      <c r="H21" s="123">
        <v>827</v>
      </c>
      <c r="I21" s="17">
        <v>4971</v>
      </c>
      <c r="J21" s="220">
        <f t="shared" si="3"/>
        <v>0.74508075830065834</v>
      </c>
      <c r="K21" s="151">
        <f t="shared" si="11"/>
        <v>136.11111111111111</v>
      </c>
      <c r="L21" s="152">
        <f t="shared" si="11"/>
        <v>126.6398158803222</v>
      </c>
      <c r="M21" s="153">
        <f t="shared" si="12"/>
        <v>29.020556227327692</v>
      </c>
      <c r="N21" s="182">
        <f t="shared" si="12"/>
        <v>23.295111647555824</v>
      </c>
      <c r="O21" s="151">
        <f t="shared" si="9"/>
        <v>69.64933494558646</v>
      </c>
      <c r="P21" s="152">
        <f t="shared" si="10"/>
        <v>69.925568296117476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 x14ac:dyDescent="0.25">
      <c r="A22" s="16" t="s">
        <v>59</v>
      </c>
      <c r="B22" s="208">
        <v>430</v>
      </c>
      <c r="C22" s="170">
        <v>3314</v>
      </c>
      <c r="D22" s="192">
        <f t="shared" si="1"/>
        <v>0.58656424506845317</v>
      </c>
      <c r="E22" s="125">
        <v>226</v>
      </c>
      <c r="F22" s="17">
        <v>1714</v>
      </c>
      <c r="G22" s="147">
        <f t="shared" si="2"/>
        <v>0.40701954358718623</v>
      </c>
      <c r="H22" s="123">
        <v>973</v>
      </c>
      <c r="I22" s="17">
        <v>7558</v>
      </c>
      <c r="J22" s="220">
        <f t="shared" si="3"/>
        <v>1.1328345144309746</v>
      </c>
      <c r="K22" s="151">
        <f t="shared" si="11"/>
        <v>190.26548672566372</v>
      </c>
      <c r="L22" s="250">
        <f t="shared" si="11"/>
        <v>193.34889148191365</v>
      </c>
      <c r="M22" s="153">
        <f t="shared" si="12"/>
        <v>23.12435765673176</v>
      </c>
      <c r="N22" s="182">
        <f t="shared" si="12"/>
        <v>14.818735115109819</v>
      </c>
      <c r="O22" s="151">
        <f t="shared" si="9"/>
        <v>23.227132579650565</v>
      </c>
      <c r="P22" s="152">
        <f t="shared" si="10"/>
        <v>22.677957131516273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 x14ac:dyDescent="0.25">
      <c r="A23" s="16" t="s">
        <v>34</v>
      </c>
      <c r="B23" s="208">
        <v>648</v>
      </c>
      <c r="C23" s="170">
        <v>2408</v>
      </c>
      <c r="D23" s="192">
        <f t="shared" si="1"/>
        <v>0.4262060054691717</v>
      </c>
      <c r="E23" s="125">
        <v>308</v>
      </c>
      <c r="F23" s="17">
        <v>1272</v>
      </c>
      <c r="G23" s="147">
        <f t="shared" si="2"/>
        <v>0.3020588444824393</v>
      </c>
      <c r="H23" s="123">
        <v>907</v>
      </c>
      <c r="I23" s="17">
        <v>4019</v>
      </c>
      <c r="J23" s="220">
        <f t="shared" si="3"/>
        <v>0.60238977421250162</v>
      </c>
      <c r="K23" s="151">
        <f>IF(OR(B23&lt;&gt;0)*(E23&lt;&gt;0),B23/E23*100," ")</f>
        <v>210.3896103896104</v>
      </c>
      <c r="L23" s="152">
        <f>IF(OR(C27&lt;&gt;0)*(F23&lt;&gt;0),C27/F23*100," ")</f>
        <v>65.644654088050316</v>
      </c>
      <c r="M23" s="153">
        <f t="shared" si="12"/>
        <v>7.1664829106945982</v>
      </c>
      <c r="N23" s="182">
        <f t="shared" si="12"/>
        <v>20.776312515551133</v>
      </c>
      <c r="O23" s="151">
        <f t="shared" si="9"/>
        <v>33.95810363836825</v>
      </c>
      <c r="P23" s="152">
        <f t="shared" si="10"/>
        <v>31.649664095546154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 x14ac:dyDescent="0.25">
      <c r="A24" s="16" t="s">
        <v>44</v>
      </c>
      <c r="B24" s="208">
        <v>252</v>
      </c>
      <c r="C24" s="170">
        <v>1369</v>
      </c>
      <c r="D24" s="192">
        <f t="shared" si="1"/>
        <v>0.24230731789339541</v>
      </c>
      <c r="E24" s="125">
        <v>129</v>
      </c>
      <c r="F24" s="17">
        <v>679</v>
      </c>
      <c r="G24" s="147">
        <f t="shared" si="2"/>
        <v>0.16124053097765428</v>
      </c>
      <c r="H24" s="123">
        <v>388</v>
      </c>
      <c r="I24" s="17">
        <v>2414</v>
      </c>
      <c r="J24" s="220">
        <f t="shared" si="3"/>
        <v>0.36182356679496863</v>
      </c>
      <c r="K24" s="151">
        <f>IF(OR(B28&lt;&gt;0)*(E24&lt;&gt;0),B28/E24*100," ")</f>
        <v>122.48062015503875</v>
      </c>
      <c r="L24" s="152">
        <f>IF(OR(C28&lt;&gt;0)*(F24&lt;&gt;0),C28/F24*100," ")</f>
        <v>118.40942562592048</v>
      </c>
      <c r="M24" s="153">
        <f t="shared" si="12"/>
        <v>40.72164948453608</v>
      </c>
      <c r="N24" s="182">
        <f t="shared" si="12"/>
        <v>33.305716652858322</v>
      </c>
      <c r="O24" s="151">
        <f t="shared" si="9"/>
        <v>33.24742268041237</v>
      </c>
      <c r="P24" s="152">
        <f t="shared" si="10"/>
        <v>28.127589063794534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 x14ac:dyDescent="0.25">
      <c r="A25" s="16" t="s">
        <v>33</v>
      </c>
      <c r="B25" s="208">
        <v>240</v>
      </c>
      <c r="C25" s="170">
        <v>1158</v>
      </c>
      <c r="D25" s="192">
        <f t="shared" si="1"/>
        <v>0.20496119366000867</v>
      </c>
      <c r="E25" s="125">
        <v>132</v>
      </c>
      <c r="F25" s="17">
        <v>604</v>
      </c>
      <c r="G25" s="147">
        <f t="shared" si="2"/>
        <v>0.14343045760015199</v>
      </c>
      <c r="H25" s="123">
        <v>457</v>
      </c>
      <c r="I25" s="17">
        <v>1803</v>
      </c>
      <c r="J25" s="220">
        <f t="shared" si="3"/>
        <v>0.27024353394006984</v>
      </c>
      <c r="K25" s="151">
        <f>IF(OR(B29&lt;&gt;0)*(E25&lt;&gt;0),B29/E25*100," ")</f>
        <v>90.151515151515156</v>
      </c>
      <c r="L25" s="152">
        <f>IF(OR(C29&lt;&gt;0)*(F25&lt;&gt;0),C29/F25*100," ")</f>
        <v>132.94701986754967</v>
      </c>
      <c r="M25" s="153">
        <f t="shared" si="12"/>
        <v>26.039387308533918</v>
      </c>
      <c r="N25" s="182">
        <f t="shared" si="12"/>
        <v>44.536882972823072</v>
      </c>
      <c r="O25" s="151">
        <f t="shared" si="9"/>
        <v>28.88402625820569</v>
      </c>
      <c r="P25" s="152">
        <f t="shared" si="10"/>
        <v>33.499722684414863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 x14ac:dyDescent="0.25">
      <c r="A26" s="16" t="s">
        <v>63</v>
      </c>
      <c r="B26" s="208">
        <v>225</v>
      </c>
      <c r="C26" s="170">
        <v>1120</v>
      </c>
      <c r="D26" s="192">
        <f t="shared" si="1"/>
        <v>0.19823535138101012</v>
      </c>
      <c r="E26" s="125">
        <v>131</v>
      </c>
      <c r="F26" s="17">
        <v>648</v>
      </c>
      <c r="G26" s="147">
        <f t="shared" si="2"/>
        <v>0.15387903398162001</v>
      </c>
      <c r="H26" s="123">
        <v>994</v>
      </c>
      <c r="I26" s="17">
        <v>5618</v>
      </c>
      <c r="J26" s="220">
        <f t="shared" si="3"/>
        <v>0.8420566687051092</v>
      </c>
      <c r="K26" s="151">
        <f>IF(OR(B16&lt;&gt;0)*(E26&lt;&gt;0),B16/E26*100," ")</f>
        <v>977.86259541984725</v>
      </c>
      <c r="L26" s="152">
        <f>IF(OR(C16&lt;&gt;0)*(F26&lt;&gt;0),C16/F26*100," ")</f>
        <v>1010.648148148148</v>
      </c>
      <c r="M26" s="153">
        <f>IF(OR(B16&lt;&gt;0)*(H26&lt;&gt;0),B16/H26*100," ")</f>
        <v>128.87323943661971</v>
      </c>
      <c r="N26" s="182">
        <f>IF(OR(C16&lt;&gt;0)*(I26&lt;&gt;0),C16/I26*100," ")</f>
        <v>116.57173371306516</v>
      </c>
      <c r="O26" s="151">
        <f t="shared" si="9"/>
        <v>13.179074446680081</v>
      </c>
      <c r="P26" s="152">
        <f t="shared" si="10"/>
        <v>11.534353862584549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 x14ac:dyDescent="0.25">
      <c r="A27" s="16" t="s">
        <v>27</v>
      </c>
      <c r="B27" s="208">
        <v>65</v>
      </c>
      <c r="C27" s="170">
        <v>835</v>
      </c>
      <c r="D27" s="192">
        <f t="shared" si="1"/>
        <v>0.14779153428852093</v>
      </c>
      <c r="E27" s="125">
        <v>69</v>
      </c>
      <c r="F27" s="17">
        <v>552</v>
      </c>
      <c r="G27" s="147">
        <f t="shared" si="2"/>
        <v>0.13108214005841703</v>
      </c>
      <c r="H27" s="123">
        <v>63</v>
      </c>
      <c r="I27" s="17">
        <v>831</v>
      </c>
      <c r="J27" s="220">
        <f t="shared" si="3"/>
        <v>0.12455484010216195</v>
      </c>
      <c r="K27" s="151">
        <f>IF(OR(B30&lt;&gt;0)*(E27&lt;&gt;0),B30/E27*100," ")</f>
        <v>213.04347826086959</v>
      </c>
      <c r="L27" s="152">
        <f>IF(OR(C30&lt;&gt;0)*(F27&lt;&gt;0),C30/F27*100," ")</f>
        <v>107.42753623188406</v>
      </c>
      <c r="M27" s="153">
        <f>IF(OR(B30&lt;&gt;0)*(H27&lt;&gt;0),B30/H27*100," ")</f>
        <v>233.33333333333334</v>
      </c>
      <c r="N27" s="182">
        <f>IF(OR(C30&lt;&gt;0)*(I27&lt;&gt;0),C30/I27*100," ")</f>
        <v>71.359807460890494</v>
      </c>
      <c r="O27" s="151">
        <f t="shared" si="9"/>
        <v>109.52380952380953</v>
      </c>
      <c r="P27" s="152">
        <f t="shared" si="10"/>
        <v>66.4259927797834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 x14ac:dyDescent="0.25">
      <c r="A28" s="16" t="s">
        <v>98</v>
      </c>
      <c r="B28" s="123">
        <v>158</v>
      </c>
      <c r="C28" s="17">
        <v>804</v>
      </c>
      <c r="D28" s="192">
        <f t="shared" si="1"/>
        <v>0.14230466295565369</v>
      </c>
      <c r="E28" s="125">
        <v>199</v>
      </c>
      <c r="F28" s="17">
        <v>1168</v>
      </c>
      <c r="G28" s="147">
        <f t="shared" si="2"/>
        <v>0.27736220939896938</v>
      </c>
      <c r="H28" s="123">
        <v>409</v>
      </c>
      <c r="I28" s="17">
        <v>1970</v>
      </c>
      <c r="J28" s="220">
        <f t="shared" si="3"/>
        <v>0.29527441035049223</v>
      </c>
      <c r="K28" s="151">
        <f>IF(OR(B21&lt;&gt;0)*(E28&lt;&gt;0),B21/E28*100," ")</f>
        <v>393.96984924623115</v>
      </c>
      <c r="L28" s="152">
        <f>IF(OR(C21&lt;&gt;0)*(F28&lt;&gt;0),C21/F28*100," ")</f>
        <v>376.88356164383561</v>
      </c>
      <c r="M28" s="153">
        <f>IF(OR(B21&lt;&gt;0)*(H28&lt;&gt;0),B21/H28*100," ")</f>
        <v>191.68704156479217</v>
      </c>
      <c r="N28" s="182">
        <f>IF(OR(C21&lt;&gt;0)*(I28&lt;&gt;0),C21/I28*100," ")</f>
        <v>223.45177664974619</v>
      </c>
      <c r="O28" s="151">
        <f t="shared" si="9"/>
        <v>48.655256723716384</v>
      </c>
      <c r="P28" s="152">
        <f t="shared" si="10"/>
        <v>59.289340101522846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 x14ac:dyDescent="0.25">
      <c r="A29" s="16" t="s">
        <v>50</v>
      </c>
      <c r="B29" s="123">
        <v>119</v>
      </c>
      <c r="C29" s="17">
        <v>803</v>
      </c>
      <c r="D29" s="192">
        <f t="shared" si="1"/>
        <v>0.14212766710620636</v>
      </c>
      <c r="E29" s="125">
        <v>57</v>
      </c>
      <c r="F29" s="17">
        <v>313</v>
      </c>
      <c r="G29" s="147">
        <f t="shared" si="2"/>
        <v>7.4327372895443E-2</v>
      </c>
      <c r="H29" s="123">
        <v>418</v>
      </c>
      <c r="I29" s="17">
        <v>3725</v>
      </c>
      <c r="J29" s="220">
        <f t="shared" si="3"/>
        <v>0.55832344089115915</v>
      </c>
      <c r="K29" s="151">
        <f t="shared" ref="K29:K38" si="13">IF(OR(B31&lt;&gt;0)*(E29&lt;&gt;0),B31/E29*100," ")</f>
        <v>129.82456140350877</v>
      </c>
      <c r="L29" s="152">
        <f t="shared" ref="L29:L38" si="14">IF(OR(C31&lt;&gt;0)*(F29&lt;&gt;0),C31/F29*100," ")</f>
        <v>183.06709265175718</v>
      </c>
      <c r="M29" s="153">
        <f>IF(OR(B31&lt;&gt;0)*(H29&lt;&gt;0),B31/H29*100," ")</f>
        <v>17.703349282296653</v>
      </c>
      <c r="N29" s="182">
        <f>IF(OR(C31&lt;&gt;0)*(I29&lt;&gt;0),C31/I29*100," ")</f>
        <v>15.382550335570469</v>
      </c>
      <c r="O29" s="151">
        <f t="shared" si="9"/>
        <v>13.636363636363635</v>
      </c>
      <c r="P29" s="152">
        <f t="shared" si="10"/>
        <v>8.4026845637583882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 x14ac:dyDescent="0.25">
      <c r="A30" s="16" t="s">
        <v>52</v>
      </c>
      <c r="B30" s="123">
        <v>147</v>
      </c>
      <c r="C30" s="17">
        <v>593</v>
      </c>
      <c r="D30" s="192">
        <f t="shared" si="1"/>
        <v>0.10495853872226696</v>
      </c>
      <c r="E30" s="125">
        <v>40</v>
      </c>
      <c r="F30" s="17">
        <v>213</v>
      </c>
      <c r="G30" s="147">
        <f t="shared" si="2"/>
        <v>5.0580608392106575E-2</v>
      </c>
      <c r="H30" s="123">
        <v>360</v>
      </c>
      <c r="I30" s="17">
        <v>2105</v>
      </c>
      <c r="J30" s="220">
        <f t="shared" si="3"/>
        <v>0.31550895116131278</v>
      </c>
      <c r="K30" s="151">
        <f t="shared" si="13"/>
        <v>180</v>
      </c>
      <c r="L30" s="152">
        <f t="shared" si="14"/>
        <v>197.65258215962442</v>
      </c>
      <c r="M30" s="153">
        <f>IF(OR(B30&lt;&gt;0)*(H30&lt;&gt;0),B30/H30*100," ")</f>
        <v>40.833333333333336</v>
      </c>
      <c r="N30" s="182">
        <f t="shared" ref="N30:N38" si="15">IF(OR(C32&lt;&gt;0)*(I30&lt;&gt;0),C32/I30*100," ")</f>
        <v>20</v>
      </c>
      <c r="O30" s="151">
        <f t="shared" si="9"/>
        <v>11.111111111111111</v>
      </c>
      <c r="P30" s="152">
        <f t="shared" si="10"/>
        <v>10.1187648456057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 x14ac:dyDescent="0.25">
      <c r="A31" s="16" t="s">
        <v>54</v>
      </c>
      <c r="B31" s="123">
        <v>74</v>
      </c>
      <c r="C31" s="17">
        <v>573</v>
      </c>
      <c r="D31" s="192">
        <f t="shared" si="1"/>
        <v>0.10141862173332035</v>
      </c>
      <c r="E31" s="125">
        <v>84</v>
      </c>
      <c r="F31" s="17">
        <v>731</v>
      </c>
      <c r="G31" s="147">
        <f t="shared" si="2"/>
        <v>0.17358884851938924</v>
      </c>
      <c r="H31" s="123">
        <v>115</v>
      </c>
      <c r="I31" s="17">
        <v>797</v>
      </c>
      <c r="J31" s="220">
        <f t="shared" si="3"/>
        <v>0.11945873352758492</v>
      </c>
      <c r="K31" s="151">
        <f t="shared" si="13"/>
        <v>82.142857142857139</v>
      </c>
      <c r="L31" s="152">
        <f t="shared" si="14"/>
        <v>47.469220246238031</v>
      </c>
      <c r="M31" s="153">
        <f t="shared" ref="M31:M38" si="16">IF(OR(B33&lt;&gt;0)*(H31&lt;&gt;0),B33/H31*100," ")</f>
        <v>60</v>
      </c>
      <c r="N31" s="182">
        <f t="shared" si="15"/>
        <v>43.538268506900877</v>
      </c>
      <c r="O31" s="151">
        <f t="shared" si="9"/>
        <v>73.043478260869563</v>
      </c>
      <c r="P31" s="152">
        <f t="shared" si="10"/>
        <v>91.718946047678799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 x14ac:dyDescent="0.25">
      <c r="A32" s="16" t="s">
        <v>40</v>
      </c>
      <c r="B32" s="123">
        <v>72</v>
      </c>
      <c r="C32" s="17">
        <v>421</v>
      </c>
      <c r="D32" s="192">
        <f t="shared" si="1"/>
        <v>7.4515252617326125E-2</v>
      </c>
      <c r="E32" s="125">
        <v>53</v>
      </c>
      <c r="F32" s="17">
        <v>305</v>
      </c>
      <c r="G32" s="147">
        <f t="shared" si="2"/>
        <v>7.2427631735176079E-2</v>
      </c>
      <c r="H32" s="123">
        <v>71</v>
      </c>
      <c r="I32" s="17">
        <v>387</v>
      </c>
      <c r="J32" s="220">
        <f t="shared" si="3"/>
        <v>5.8005683657685533E-2</v>
      </c>
      <c r="K32" s="151">
        <f t="shared" si="13"/>
        <v>132.0754716981132</v>
      </c>
      <c r="L32" s="152">
        <f t="shared" si="14"/>
        <v>112.78688524590163</v>
      </c>
      <c r="M32" s="153">
        <f t="shared" si="16"/>
        <v>98.591549295774655</v>
      </c>
      <c r="N32" s="182">
        <f t="shared" si="15"/>
        <v>88.888888888888886</v>
      </c>
      <c r="O32" s="151">
        <f t="shared" si="9"/>
        <v>74.647887323943664</v>
      </c>
      <c r="P32" s="152">
        <f t="shared" si="10"/>
        <v>78.811369509043928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 x14ac:dyDescent="0.25">
      <c r="A33" s="16" t="s">
        <v>93</v>
      </c>
      <c r="B33" s="123">
        <v>69</v>
      </c>
      <c r="C33" s="17">
        <v>347</v>
      </c>
      <c r="D33" s="192">
        <f t="shared" si="1"/>
        <v>6.1417559758223675E-2</v>
      </c>
      <c r="E33" s="125">
        <v>22</v>
      </c>
      <c r="F33" s="17">
        <v>100</v>
      </c>
      <c r="G33" s="147">
        <f t="shared" si="2"/>
        <v>2.3746764503336421E-2</v>
      </c>
      <c r="H33" s="123">
        <v>46</v>
      </c>
      <c r="I33" s="17">
        <v>236</v>
      </c>
      <c r="J33" s="220">
        <f t="shared" si="3"/>
        <v>3.5372975047064041E-2</v>
      </c>
      <c r="K33" s="151">
        <f t="shared" si="13"/>
        <v>268.18181818181819</v>
      </c>
      <c r="L33" s="152">
        <f t="shared" si="14"/>
        <v>327</v>
      </c>
      <c r="M33" s="153">
        <f t="shared" si="16"/>
        <v>128.26086956521738</v>
      </c>
      <c r="N33" s="182">
        <f t="shared" si="15"/>
        <v>138.55932203389833</v>
      </c>
      <c r="O33" s="151">
        <f t="shared" si="9"/>
        <v>47.826086956521742</v>
      </c>
      <c r="P33" s="152">
        <f t="shared" si="10"/>
        <v>42.372881355932201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 x14ac:dyDescent="0.25">
      <c r="A34" s="16" t="s">
        <v>96</v>
      </c>
      <c r="B34" s="123">
        <v>70</v>
      </c>
      <c r="C34" s="17">
        <v>344</v>
      </c>
      <c r="D34" s="192">
        <f t="shared" si="1"/>
        <v>6.0886572209881681E-2</v>
      </c>
      <c r="E34" s="125">
        <v>36</v>
      </c>
      <c r="F34" s="17">
        <v>188</v>
      </c>
      <c r="G34" s="147">
        <f t="shared" si="2"/>
        <v>4.4643917266272468E-2</v>
      </c>
      <c r="H34" s="123">
        <v>85</v>
      </c>
      <c r="I34" s="17">
        <v>377</v>
      </c>
      <c r="J34" s="220">
        <f t="shared" si="3"/>
        <v>5.650682878280993E-2</v>
      </c>
      <c r="K34" s="151">
        <f t="shared" si="13"/>
        <v>233.33333333333334</v>
      </c>
      <c r="L34" s="152">
        <f t="shared" si="14"/>
        <v>145.21276595744681</v>
      </c>
      <c r="M34" s="153">
        <f t="shared" si="16"/>
        <v>98.82352941176471</v>
      </c>
      <c r="N34" s="182">
        <f t="shared" si="15"/>
        <v>72.41379310344827</v>
      </c>
      <c r="O34" s="151">
        <f t="shared" si="9"/>
        <v>42.352941176470587</v>
      </c>
      <c r="P34" s="152">
        <f t="shared" si="10"/>
        <v>49.867374005305038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 x14ac:dyDescent="0.25">
      <c r="A35" s="16" t="s">
        <v>30</v>
      </c>
      <c r="B35" s="123">
        <v>59</v>
      </c>
      <c r="C35" s="17">
        <v>327</v>
      </c>
      <c r="D35" s="192">
        <f t="shared" si="1"/>
        <v>5.7877642769277052E-2</v>
      </c>
      <c r="E35" s="125">
        <v>58</v>
      </c>
      <c r="F35" s="17">
        <v>302</v>
      </c>
      <c r="G35" s="147">
        <f t="shared" si="2"/>
        <v>7.1715228800075997E-2</v>
      </c>
      <c r="H35" s="123">
        <v>164</v>
      </c>
      <c r="I35" s="17">
        <v>861</v>
      </c>
      <c r="J35" s="220">
        <f t="shared" si="3"/>
        <v>0.12905140472678872</v>
      </c>
      <c r="K35" s="151">
        <f t="shared" si="13"/>
        <v>100</v>
      </c>
      <c r="L35" s="152">
        <f t="shared" si="14"/>
        <v>89.403973509933778</v>
      </c>
      <c r="M35" s="153">
        <f t="shared" si="16"/>
        <v>35.365853658536587</v>
      </c>
      <c r="N35" s="182">
        <f t="shared" si="15"/>
        <v>31.358885017421599</v>
      </c>
      <c r="O35" s="151">
        <f t="shared" si="9"/>
        <v>35.365853658536587</v>
      </c>
      <c r="P35" s="152">
        <f t="shared" si="10"/>
        <v>35.075493612078979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 x14ac:dyDescent="0.25">
      <c r="A36" s="16" t="s">
        <v>62</v>
      </c>
      <c r="B36" s="123">
        <v>84</v>
      </c>
      <c r="C36" s="17">
        <v>273</v>
      </c>
      <c r="D36" s="192">
        <f t="shared" si="1"/>
        <v>4.8319866899121218E-2</v>
      </c>
      <c r="E36" s="125">
        <v>51</v>
      </c>
      <c r="F36" s="17">
        <v>166</v>
      </c>
      <c r="G36" s="147">
        <f t="shared" si="2"/>
        <v>3.9419629075538462E-2</v>
      </c>
      <c r="H36" s="123">
        <v>173</v>
      </c>
      <c r="I36" s="17">
        <v>535</v>
      </c>
      <c r="J36" s="220">
        <f t="shared" si="3"/>
        <v>8.0188735805844347E-2</v>
      </c>
      <c r="K36" s="151">
        <f t="shared" si="13"/>
        <v>84.313725490196077</v>
      </c>
      <c r="L36" s="152">
        <f t="shared" si="14"/>
        <v>150</v>
      </c>
      <c r="M36" s="153">
        <f t="shared" si="16"/>
        <v>24.855491329479769</v>
      </c>
      <c r="N36" s="182">
        <f t="shared" si="15"/>
        <v>46.54205607476635</v>
      </c>
      <c r="O36" s="151">
        <f t="shared" si="9"/>
        <v>29.47976878612717</v>
      </c>
      <c r="P36" s="152">
        <f t="shared" si="10"/>
        <v>31.028037383177569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 x14ac:dyDescent="0.25">
      <c r="A37" s="16" t="s">
        <v>83</v>
      </c>
      <c r="B37" s="123">
        <v>58</v>
      </c>
      <c r="C37" s="17">
        <v>270</v>
      </c>
      <c r="D37" s="192">
        <f t="shared" si="1"/>
        <v>4.7788879350779224E-2</v>
      </c>
      <c r="E37" s="125">
        <v>33</v>
      </c>
      <c r="F37" s="17">
        <v>166</v>
      </c>
      <c r="G37" s="147">
        <f t="shared" si="2"/>
        <v>3.9419629075538462E-2</v>
      </c>
      <c r="H37" s="123">
        <v>181</v>
      </c>
      <c r="I37" s="17">
        <v>679</v>
      </c>
      <c r="J37" s="220">
        <f t="shared" si="3"/>
        <v>0.10177224600405291</v>
      </c>
      <c r="K37" s="151">
        <f t="shared" si="13"/>
        <v>148.4848484848485</v>
      </c>
      <c r="L37" s="152">
        <f t="shared" si="14"/>
        <v>139.75903614457832</v>
      </c>
      <c r="M37" s="153">
        <f t="shared" si="16"/>
        <v>27.071823204419886</v>
      </c>
      <c r="N37" s="182">
        <f t="shared" si="15"/>
        <v>34.167893961708394</v>
      </c>
      <c r="O37" s="151">
        <f t="shared" si="9"/>
        <v>18.232044198895029</v>
      </c>
      <c r="P37" s="152">
        <f t="shared" si="10"/>
        <v>24.447717231222384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 x14ac:dyDescent="0.25">
      <c r="A38" s="16" t="s">
        <v>67</v>
      </c>
      <c r="B38" s="123">
        <v>43</v>
      </c>
      <c r="C38" s="17">
        <v>249</v>
      </c>
      <c r="D38" s="192">
        <f t="shared" ref="D38:D69" si="17">IF($C$83&lt;&gt;0,C38/$C$83*100,0)</f>
        <v>4.4071966512385284E-2</v>
      </c>
      <c r="E38" s="125">
        <v>31</v>
      </c>
      <c r="F38" s="17">
        <v>316</v>
      </c>
      <c r="G38" s="147">
        <f t="shared" ref="G38:G69" si="18">IF($F$83&lt;&gt;0,F38/$F$83*100,0)</f>
        <v>7.5039775830543096E-2</v>
      </c>
      <c r="H38" s="123">
        <v>199</v>
      </c>
      <c r="I38" s="17">
        <v>678</v>
      </c>
      <c r="J38" s="220">
        <f t="shared" ref="J38:J69" si="19">IF($I$83&lt;&gt;0,I38/$I$83*100,0)</f>
        <v>0.10162236051656534</v>
      </c>
      <c r="K38" s="151">
        <f t="shared" si="13"/>
        <v>96.774193548387103</v>
      </c>
      <c r="L38" s="152">
        <f t="shared" si="14"/>
        <v>68.037974683544306</v>
      </c>
      <c r="M38" s="153">
        <f t="shared" si="16"/>
        <v>15.075376884422109</v>
      </c>
      <c r="N38" s="182">
        <f t="shared" si="15"/>
        <v>31.710914454277283</v>
      </c>
      <c r="O38" s="226">
        <f t="shared" si="9"/>
        <v>15.577889447236181</v>
      </c>
      <c r="P38" s="152">
        <f t="shared" si="10"/>
        <v>46.607669616519175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 x14ac:dyDescent="0.25">
      <c r="A39" s="16" t="s">
        <v>105</v>
      </c>
      <c r="B39" s="123">
        <v>49</v>
      </c>
      <c r="C39" s="17">
        <v>232</v>
      </c>
      <c r="D39" s="192">
        <f t="shared" si="17"/>
        <v>4.1063037071780661E-2</v>
      </c>
      <c r="E39" s="125">
        <v>67</v>
      </c>
      <c r="F39" s="17">
        <v>435</v>
      </c>
      <c r="G39" s="147">
        <f t="shared" si="18"/>
        <v>0.10329842558951344</v>
      </c>
      <c r="H39" s="123">
        <v>88</v>
      </c>
      <c r="I39" s="17">
        <v>564</v>
      </c>
      <c r="J39" s="220">
        <f t="shared" si="19"/>
        <v>8.4535414942983556E-2</v>
      </c>
      <c r="K39" s="151">
        <f>IF(OR(B17&lt;&gt;0)*(E39&lt;&gt;0),B17/E39*100," ")</f>
        <v>1849.2537313432838</v>
      </c>
      <c r="L39" s="152">
        <f>IF(OR(C17&lt;&gt;0)*(F39&lt;&gt;0),C17/F39*100," ")</f>
        <v>1469.655172413793</v>
      </c>
      <c r="M39" s="153">
        <f>IF(OR(B17&lt;&gt;0)*(H39&lt;&gt;0),B17/H39*100," ")</f>
        <v>1407.9545454545455</v>
      </c>
      <c r="N39" s="182">
        <f>IF(OR(C17&lt;&gt;0)*(I39&lt;&gt;0),C17/I39*100," ")</f>
        <v>1133.5106382978724</v>
      </c>
      <c r="O39" s="151">
        <f t="shared" si="9"/>
        <v>76.13636363636364</v>
      </c>
      <c r="P39" s="152">
        <f t="shared" si="10"/>
        <v>77.127659574468083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 x14ac:dyDescent="0.25">
      <c r="A40" s="16" t="s">
        <v>78</v>
      </c>
      <c r="B40" s="123">
        <v>30</v>
      </c>
      <c r="C40" s="17">
        <v>215</v>
      </c>
      <c r="D40" s="192">
        <f t="shared" si="17"/>
        <v>3.8054107631176046E-2</v>
      </c>
      <c r="E40" s="125">
        <v>29</v>
      </c>
      <c r="F40" s="17">
        <v>217</v>
      </c>
      <c r="G40" s="147">
        <f t="shared" si="18"/>
        <v>5.1530478972240029E-2</v>
      </c>
      <c r="H40" s="123">
        <v>32</v>
      </c>
      <c r="I40" s="17">
        <v>270</v>
      </c>
      <c r="J40" s="220">
        <f t="shared" si="19"/>
        <v>4.0469081621641069E-2</v>
      </c>
      <c r="K40" s="151">
        <f t="shared" ref="K40:L45" si="20">IF(OR(B41&lt;&gt;0)*(E40&lt;&gt;0),B41/E40*100," ")</f>
        <v>131.0344827586207</v>
      </c>
      <c r="L40" s="152">
        <f t="shared" si="20"/>
        <v>98.617511520737324</v>
      </c>
      <c r="M40" s="153">
        <f t="shared" ref="M40:N45" si="21">IF(OR(B41&lt;&gt;0)*(H40&lt;&gt;0),B41/H40*100," ")</f>
        <v>118.75</v>
      </c>
      <c r="N40" s="182">
        <f t="shared" si="21"/>
        <v>79.259259259259267</v>
      </c>
      <c r="O40" s="151">
        <f t="shared" si="9"/>
        <v>90.625</v>
      </c>
      <c r="P40" s="152">
        <f t="shared" si="10"/>
        <v>80.370370370370367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 x14ac:dyDescent="0.25">
      <c r="A41" s="16" t="s">
        <v>69</v>
      </c>
      <c r="B41" s="123">
        <v>38</v>
      </c>
      <c r="C41" s="17">
        <v>214</v>
      </c>
      <c r="D41" s="192">
        <f t="shared" si="17"/>
        <v>3.7877111781728721E-2</v>
      </c>
      <c r="E41" s="125">
        <v>15</v>
      </c>
      <c r="F41" s="17">
        <v>67</v>
      </c>
      <c r="G41" s="147">
        <f t="shared" si="18"/>
        <v>1.5910332217235403E-2</v>
      </c>
      <c r="H41" s="123">
        <v>45</v>
      </c>
      <c r="I41" s="17">
        <v>169</v>
      </c>
      <c r="J41" s="220">
        <f t="shared" si="19"/>
        <v>2.5330647385397555E-2</v>
      </c>
      <c r="K41" s="151">
        <f t="shared" si="20"/>
        <v>246.66666666666669</v>
      </c>
      <c r="L41" s="152">
        <f t="shared" si="20"/>
        <v>300</v>
      </c>
      <c r="M41" s="153">
        <f t="shared" si="21"/>
        <v>82.222222222222214</v>
      </c>
      <c r="N41" s="182">
        <f t="shared" si="21"/>
        <v>118.93491124260356</v>
      </c>
      <c r="O41" s="151">
        <f t="shared" si="9"/>
        <v>33.333333333333329</v>
      </c>
      <c r="P41" s="152">
        <f t="shared" si="10"/>
        <v>39.644970414201183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 x14ac:dyDescent="0.25">
      <c r="A42" s="16" t="s">
        <v>64</v>
      </c>
      <c r="B42" s="123">
        <v>37</v>
      </c>
      <c r="C42" s="17">
        <v>201</v>
      </c>
      <c r="D42" s="192">
        <f t="shared" si="17"/>
        <v>3.5576165738913423E-2</v>
      </c>
      <c r="E42" s="125">
        <v>81</v>
      </c>
      <c r="F42" s="17">
        <v>515</v>
      </c>
      <c r="G42" s="147">
        <f t="shared" si="18"/>
        <v>0.12229583719218257</v>
      </c>
      <c r="H42" s="123">
        <v>30</v>
      </c>
      <c r="I42" s="17">
        <v>157</v>
      </c>
      <c r="J42" s="220">
        <f t="shared" si="19"/>
        <v>2.3532021535546843E-2</v>
      </c>
      <c r="K42" s="151">
        <f t="shared" si="20"/>
        <v>37.037037037037038</v>
      </c>
      <c r="L42" s="152">
        <f t="shared" si="20"/>
        <v>37.475728155339802</v>
      </c>
      <c r="M42" s="153">
        <f t="shared" si="21"/>
        <v>100</v>
      </c>
      <c r="N42" s="182">
        <f t="shared" si="21"/>
        <v>122.92993630573248</v>
      </c>
      <c r="O42" s="151">
        <f t="shared" si="9"/>
        <v>270</v>
      </c>
      <c r="P42" s="152">
        <f t="shared" si="10"/>
        <v>328.02547770700636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 x14ac:dyDescent="0.25">
      <c r="A43" s="16" t="s">
        <v>57</v>
      </c>
      <c r="B43" s="123">
        <v>30</v>
      </c>
      <c r="C43" s="17">
        <v>193</v>
      </c>
      <c r="D43" s="192">
        <f t="shared" si="17"/>
        <v>3.4160198943334781E-2</v>
      </c>
      <c r="E43" s="125">
        <v>22</v>
      </c>
      <c r="F43" s="17">
        <v>135</v>
      </c>
      <c r="G43" s="147">
        <f t="shared" si="18"/>
        <v>3.205813207950417E-2</v>
      </c>
      <c r="H43" s="123">
        <v>66</v>
      </c>
      <c r="I43" s="17">
        <v>276</v>
      </c>
      <c r="J43" s="220">
        <f t="shared" si="19"/>
        <v>4.136839454656642E-2</v>
      </c>
      <c r="K43" s="151">
        <f t="shared" si="20"/>
        <v>136.36363636363635</v>
      </c>
      <c r="L43" s="152">
        <f t="shared" si="20"/>
        <v>118.5185185185185</v>
      </c>
      <c r="M43" s="153">
        <f t="shared" si="21"/>
        <v>45.454545454545453</v>
      </c>
      <c r="N43" s="182">
        <f t="shared" si="21"/>
        <v>57.971014492753625</v>
      </c>
      <c r="O43" s="151">
        <f t="shared" si="9"/>
        <v>33.333333333333329</v>
      </c>
      <c r="P43" s="152">
        <f t="shared" si="10"/>
        <v>48.913043478260867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 x14ac:dyDescent="0.25">
      <c r="A44" s="246" t="s">
        <v>100</v>
      </c>
      <c r="B44" s="123">
        <v>30</v>
      </c>
      <c r="C44" s="17">
        <v>160</v>
      </c>
      <c r="D44" s="192">
        <f t="shared" si="17"/>
        <v>2.8319335911572874E-2</v>
      </c>
      <c r="E44" s="125">
        <v>8</v>
      </c>
      <c r="F44" s="17">
        <v>21</v>
      </c>
      <c r="G44" s="147">
        <f t="shared" si="18"/>
        <v>4.9868205457006482E-3</v>
      </c>
      <c r="H44" s="123">
        <v>54</v>
      </c>
      <c r="I44" s="17">
        <v>190</v>
      </c>
      <c r="J44" s="220">
        <f t="shared" si="19"/>
        <v>2.8478242622636304E-2</v>
      </c>
      <c r="K44" s="151">
        <f t="shared" si="20"/>
        <v>387.5</v>
      </c>
      <c r="L44" s="152">
        <f t="shared" si="20"/>
        <v>623.80952380952385</v>
      </c>
      <c r="M44" s="153">
        <f t="shared" si="21"/>
        <v>57.407407407407405</v>
      </c>
      <c r="N44" s="182">
        <f t="shared" si="21"/>
        <v>68.94736842105263</v>
      </c>
      <c r="O44" s="151">
        <f t="shared" si="9"/>
        <v>14.814814814814813</v>
      </c>
      <c r="P44" s="152">
        <f t="shared" si="10"/>
        <v>11.052631578947368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 x14ac:dyDescent="0.25">
      <c r="A45" s="16" t="s">
        <v>47</v>
      </c>
      <c r="B45" s="123">
        <v>31</v>
      </c>
      <c r="C45" s="17">
        <v>131</v>
      </c>
      <c r="D45" s="192">
        <f t="shared" si="17"/>
        <v>2.3186456277600291E-2</v>
      </c>
      <c r="E45" s="125">
        <v>18</v>
      </c>
      <c r="F45" s="17">
        <v>104</v>
      </c>
      <c r="G45" s="147">
        <f t="shared" si="18"/>
        <v>2.4696635083469878E-2</v>
      </c>
      <c r="H45" s="123">
        <v>30</v>
      </c>
      <c r="I45" s="17">
        <v>108</v>
      </c>
      <c r="J45" s="220">
        <f t="shared" si="19"/>
        <v>1.6187632648656428E-2</v>
      </c>
      <c r="K45" s="151">
        <f t="shared" si="20"/>
        <v>88.888888888888886</v>
      </c>
      <c r="L45" s="152">
        <f t="shared" si="20"/>
        <v>120.19230769230769</v>
      </c>
      <c r="M45" s="153">
        <f t="shared" si="21"/>
        <v>53.333333333333336</v>
      </c>
      <c r="N45" s="182">
        <f t="shared" si="21"/>
        <v>115.74074074074075</v>
      </c>
      <c r="O45" s="151">
        <f t="shared" si="9"/>
        <v>60</v>
      </c>
      <c r="P45" s="152">
        <f t="shared" si="10"/>
        <v>96.296296296296291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 x14ac:dyDescent="0.25">
      <c r="A46" s="16" t="s">
        <v>36</v>
      </c>
      <c r="B46" s="123">
        <v>16</v>
      </c>
      <c r="C46" s="17">
        <v>125</v>
      </c>
      <c r="D46" s="192">
        <f t="shared" si="17"/>
        <v>2.2124481180916308E-2</v>
      </c>
      <c r="E46" s="125">
        <v>67</v>
      </c>
      <c r="F46" s="17">
        <v>1223</v>
      </c>
      <c r="G46" s="147">
        <f t="shared" si="18"/>
        <v>0.29042292987580443</v>
      </c>
      <c r="H46" s="123">
        <v>104</v>
      </c>
      <c r="I46" s="17">
        <v>692</v>
      </c>
      <c r="J46" s="220">
        <f t="shared" si="19"/>
        <v>0.10372075734139116</v>
      </c>
      <c r="K46" s="151">
        <f>IF(OR(B18&lt;&gt;0)*(E46&lt;&gt;0),B18/E46*100," ")</f>
        <v>1194.0298507462687</v>
      </c>
      <c r="L46" s="152">
        <f>IF(OR(C46&lt;&gt;0)*(F46&lt;&gt;0),C46/F46*100," ")</f>
        <v>10.220768601798854</v>
      </c>
      <c r="M46" s="153">
        <f>IF(OR(B18&lt;&gt;0)*(H46&lt;&gt;0),B18/H46*100," ")</f>
        <v>769.23076923076928</v>
      </c>
      <c r="N46" s="182">
        <f>IF(OR(C18&lt;&gt;0)*(I46&lt;&gt;0),C18/I46*100," ")</f>
        <v>807.65895953757217</v>
      </c>
      <c r="O46" s="151">
        <f t="shared" si="9"/>
        <v>64.423076923076934</v>
      </c>
      <c r="P46" s="152">
        <f t="shared" si="10"/>
        <v>176.73410404624278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 x14ac:dyDescent="0.25">
      <c r="A47" s="16" t="s">
        <v>103</v>
      </c>
      <c r="B47" s="123">
        <v>21</v>
      </c>
      <c r="C47" s="17">
        <v>125</v>
      </c>
      <c r="D47" s="192">
        <f t="shared" si="17"/>
        <v>2.2124481180916308E-2</v>
      </c>
      <c r="E47" s="125">
        <v>24</v>
      </c>
      <c r="F47" s="17">
        <v>154</v>
      </c>
      <c r="G47" s="147">
        <f t="shared" si="18"/>
        <v>3.6570017335138087E-2</v>
      </c>
      <c r="H47" s="123">
        <v>67</v>
      </c>
      <c r="I47" s="17">
        <v>431</v>
      </c>
      <c r="J47" s="220">
        <f t="shared" si="19"/>
        <v>6.4600645107138144E-2</v>
      </c>
      <c r="K47" s="151">
        <f t="shared" si="5"/>
        <v>87.5</v>
      </c>
      <c r="L47" s="152">
        <f t="shared" si="6"/>
        <v>81.168831168831161</v>
      </c>
      <c r="M47" s="153">
        <f t="shared" si="7"/>
        <v>31.343283582089555</v>
      </c>
      <c r="N47" s="182">
        <f t="shared" si="8"/>
        <v>29.002320185614849</v>
      </c>
      <c r="O47" s="151">
        <f t="shared" si="9"/>
        <v>35.820895522388057</v>
      </c>
      <c r="P47" s="152">
        <f t="shared" si="10"/>
        <v>35.730858468677496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 x14ac:dyDescent="0.25">
      <c r="A48" s="16" t="s">
        <v>107</v>
      </c>
      <c r="B48" s="123">
        <v>33</v>
      </c>
      <c r="C48" s="17">
        <v>122</v>
      </c>
      <c r="D48" s="192">
        <f t="shared" si="17"/>
        <v>2.1593493632574318E-2</v>
      </c>
      <c r="E48" s="125">
        <v>7</v>
      </c>
      <c r="F48" s="17">
        <v>22</v>
      </c>
      <c r="G48" s="147">
        <f t="shared" si="18"/>
        <v>5.2242881907340125E-3</v>
      </c>
      <c r="H48" s="123">
        <v>58</v>
      </c>
      <c r="I48" s="17">
        <v>281</v>
      </c>
      <c r="J48" s="220">
        <f t="shared" si="19"/>
        <v>4.2117821984004218E-2</v>
      </c>
      <c r="K48" s="151">
        <f t="shared" si="5"/>
        <v>471.42857142857144</v>
      </c>
      <c r="L48" s="152">
        <f t="shared" si="6"/>
        <v>554.54545454545462</v>
      </c>
      <c r="M48" s="153">
        <f t="shared" si="7"/>
        <v>56.896551724137936</v>
      </c>
      <c r="N48" s="182">
        <f t="shared" si="8"/>
        <v>43.416370106761562</v>
      </c>
      <c r="O48" s="151">
        <f t="shared" si="9"/>
        <v>12.068965517241379</v>
      </c>
      <c r="P48" s="152">
        <f t="shared" si="10"/>
        <v>7.8291814946619214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 x14ac:dyDescent="0.25">
      <c r="A49" s="16" t="s">
        <v>32</v>
      </c>
      <c r="B49" s="123">
        <v>18</v>
      </c>
      <c r="C49" s="17">
        <v>106</v>
      </c>
      <c r="D49" s="192">
        <f t="shared" si="17"/>
        <v>1.876156004141703E-2</v>
      </c>
      <c r="E49" s="125">
        <v>10</v>
      </c>
      <c r="F49" s="17">
        <v>42</v>
      </c>
      <c r="G49" s="147">
        <f t="shared" si="18"/>
        <v>9.9736410914012964E-3</v>
      </c>
      <c r="H49" s="123">
        <v>154</v>
      </c>
      <c r="I49" s="17">
        <v>836</v>
      </c>
      <c r="J49" s="220">
        <f t="shared" si="19"/>
        <v>0.12530426753959975</v>
      </c>
      <c r="K49" s="151">
        <f t="shared" si="5"/>
        <v>180</v>
      </c>
      <c r="L49" s="152">
        <f t="shared" si="6"/>
        <v>252.38095238095238</v>
      </c>
      <c r="M49" s="153">
        <f t="shared" si="7"/>
        <v>11.688311688311687</v>
      </c>
      <c r="N49" s="182">
        <f t="shared" si="8"/>
        <v>12.679425837320574</v>
      </c>
      <c r="O49" s="151">
        <f t="shared" si="9"/>
        <v>6.4935064935064926</v>
      </c>
      <c r="P49" s="152">
        <f t="shared" si="10"/>
        <v>5.0239234449760763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 x14ac:dyDescent="0.25">
      <c r="A50" s="16" t="s">
        <v>39</v>
      </c>
      <c r="B50" s="123">
        <v>19</v>
      </c>
      <c r="C50" s="17">
        <v>99</v>
      </c>
      <c r="D50" s="192">
        <f t="shared" si="17"/>
        <v>1.7522589095285715E-2</v>
      </c>
      <c r="E50" s="125">
        <v>15</v>
      </c>
      <c r="F50" s="17">
        <v>61</v>
      </c>
      <c r="G50" s="147">
        <f t="shared" si="18"/>
        <v>1.4485526347035217E-2</v>
      </c>
      <c r="H50" s="123">
        <v>176</v>
      </c>
      <c r="I50" s="17">
        <v>1311</v>
      </c>
      <c r="J50" s="220">
        <f t="shared" si="19"/>
        <v>0.19649987409619049</v>
      </c>
      <c r="K50" s="151">
        <f t="shared" si="5"/>
        <v>126.66666666666666</v>
      </c>
      <c r="L50" s="152">
        <f t="shared" si="6"/>
        <v>162.29508196721312</v>
      </c>
      <c r="M50" s="153">
        <f t="shared" si="7"/>
        <v>10.795454545454545</v>
      </c>
      <c r="N50" s="182">
        <f t="shared" si="8"/>
        <v>7.551487414187644</v>
      </c>
      <c r="O50" s="151">
        <f t="shared" si="9"/>
        <v>8.5227272727272716</v>
      </c>
      <c r="P50" s="152">
        <f t="shared" si="10"/>
        <v>4.6529366895499624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 x14ac:dyDescent="0.25">
      <c r="A51" s="16" t="s">
        <v>74</v>
      </c>
      <c r="B51" s="123">
        <v>43</v>
      </c>
      <c r="C51" s="17">
        <v>96</v>
      </c>
      <c r="D51" s="192">
        <f t="shared" si="17"/>
        <v>1.6991601546943725E-2</v>
      </c>
      <c r="E51" s="125">
        <v>29</v>
      </c>
      <c r="F51" s="17">
        <v>79</v>
      </c>
      <c r="G51" s="147">
        <f t="shared" si="18"/>
        <v>1.8759943957635774E-2</v>
      </c>
      <c r="H51" s="123">
        <v>82</v>
      </c>
      <c r="I51" s="17">
        <v>188</v>
      </c>
      <c r="J51" s="220">
        <f t="shared" si="19"/>
        <v>2.8178471647661185E-2</v>
      </c>
      <c r="K51" s="151">
        <f t="shared" si="5"/>
        <v>148.27586206896552</v>
      </c>
      <c r="L51" s="152">
        <f t="shared" si="6"/>
        <v>121.51898734177216</v>
      </c>
      <c r="M51" s="153">
        <f t="shared" si="7"/>
        <v>52.439024390243901</v>
      </c>
      <c r="N51" s="182">
        <f t="shared" si="8"/>
        <v>51.063829787234042</v>
      </c>
      <c r="O51" s="151">
        <f t="shared" si="9"/>
        <v>35.365853658536587</v>
      </c>
      <c r="P51" s="152">
        <f t="shared" si="10"/>
        <v>42.021276595744681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 x14ac:dyDescent="0.25">
      <c r="A52" s="16" t="s">
        <v>45</v>
      </c>
      <c r="B52" s="123">
        <v>14</v>
      </c>
      <c r="C52" s="17">
        <v>80</v>
      </c>
      <c r="D52" s="192">
        <f t="shared" si="17"/>
        <v>1.4159667955786437E-2</v>
      </c>
      <c r="E52" s="125">
        <v>25</v>
      </c>
      <c r="F52" s="17">
        <v>116</v>
      </c>
      <c r="G52" s="147">
        <f t="shared" si="18"/>
        <v>2.754624682387025E-2</v>
      </c>
      <c r="H52" s="123">
        <v>83</v>
      </c>
      <c r="I52" s="17">
        <v>372</v>
      </c>
      <c r="J52" s="220">
        <f t="shared" si="19"/>
        <v>5.5757401345372132E-2</v>
      </c>
      <c r="K52" s="151">
        <f t="shared" si="5"/>
        <v>56.000000000000007</v>
      </c>
      <c r="L52" s="152">
        <f t="shared" si="6"/>
        <v>68.965517241379317</v>
      </c>
      <c r="M52" s="153">
        <f t="shared" si="7"/>
        <v>16.867469879518072</v>
      </c>
      <c r="N52" s="182">
        <f t="shared" si="8"/>
        <v>21.50537634408602</v>
      </c>
      <c r="O52" s="151">
        <f t="shared" si="9"/>
        <v>30.120481927710845</v>
      </c>
      <c r="P52" s="152">
        <f t="shared" si="10"/>
        <v>31.182795698924732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 x14ac:dyDescent="0.25">
      <c r="A53" s="16" t="s">
        <v>46</v>
      </c>
      <c r="B53" s="123">
        <v>14</v>
      </c>
      <c r="C53" s="17">
        <v>80</v>
      </c>
      <c r="D53" s="192">
        <f t="shared" si="17"/>
        <v>1.4159667955786437E-2</v>
      </c>
      <c r="E53" s="125">
        <v>9</v>
      </c>
      <c r="F53" s="17">
        <v>56</v>
      </c>
      <c r="G53" s="147">
        <f t="shared" si="18"/>
        <v>1.3298188121868396E-2</v>
      </c>
      <c r="H53" s="123">
        <v>24</v>
      </c>
      <c r="I53" s="17">
        <v>98</v>
      </c>
      <c r="J53" s="220">
        <f t="shared" si="19"/>
        <v>1.4688777773780833E-2</v>
      </c>
      <c r="K53" s="151">
        <f t="shared" si="5"/>
        <v>155.55555555555557</v>
      </c>
      <c r="L53" s="152">
        <f t="shared" si="6"/>
        <v>142.85714285714286</v>
      </c>
      <c r="M53" s="153">
        <f t="shared" si="7"/>
        <v>58.333333333333336</v>
      </c>
      <c r="N53" s="182">
        <f t="shared" si="8"/>
        <v>81.632653061224488</v>
      </c>
      <c r="O53" s="151">
        <f t="shared" si="9"/>
        <v>37.5</v>
      </c>
      <c r="P53" s="152">
        <f t="shared" si="10"/>
        <v>57.142857142857139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 x14ac:dyDescent="0.25">
      <c r="A54" s="16" t="s">
        <v>65</v>
      </c>
      <c r="B54" s="123">
        <v>12</v>
      </c>
      <c r="C54" s="17">
        <v>70</v>
      </c>
      <c r="D54" s="192">
        <f t="shared" si="17"/>
        <v>1.2389709461313132E-2</v>
      </c>
      <c r="E54" s="125">
        <v>3</v>
      </c>
      <c r="F54" s="17">
        <v>20</v>
      </c>
      <c r="G54" s="147">
        <f t="shared" si="18"/>
        <v>4.7493529006672839E-3</v>
      </c>
      <c r="H54" s="123">
        <v>17</v>
      </c>
      <c r="I54" s="17">
        <v>69</v>
      </c>
      <c r="J54" s="220">
        <f t="shared" si="19"/>
        <v>1.0342098636641605E-2</v>
      </c>
      <c r="K54" s="151">
        <f t="shared" si="5"/>
        <v>400</v>
      </c>
      <c r="L54" s="152">
        <f t="shared" si="6"/>
        <v>350</v>
      </c>
      <c r="M54" s="153">
        <f t="shared" si="7"/>
        <v>70.588235294117652</v>
      </c>
      <c r="N54" s="182">
        <f t="shared" si="8"/>
        <v>101.44927536231884</v>
      </c>
      <c r="O54" s="226">
        <f t="shared" si="9"/>
        <v>17.647058823529413</v>
      </c>
      <c r="P54" s="152">
        <f t="shared" si="10"/>
        <v>28.985507246376812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 x14ac:dyDescent="0.25">
      <c r="A55" s="16" t="s">
        <v>42</v>
      </c>
      <c r="B55" s="123">
        <v>18</v>
      </c>
      <c r="C55" s="17">
        <v>66</v>
      </c>
      <c r="D55" s="192">
        <f t="shared" si="17"/>
        <v>1.1681726063523809E-2</v>
      </c>
      <c r="E55" s="125">
        <v>7</v>
      </c>
      <c r="F55" s="17">
        <v>31</v>
      </c>
      <c r="G55" s="147">
        <f t="shared" si="18"/>
        <v>7.3614969960342901E-3</v>
      </c>
      <c r="H55" s="123">
        <v>21</v>
      </c>
      <c r="I55" s="17">
        <v>109</v>
      </c>
      <c r="J55" s="220">
        <f t="shared" si="19"/>
        <v>1.6337518136143987E-2</v>
      </c>
      <c r="K55" s="151">
        <f t="shared" si="5"/>
        <v>257.14285714285717</v>
      </c>
      <c r="L55" s="152">
        <f t="shared" si="6"/>
        <v>212.90322580645159</v>
      </c>
      <c r="M55" s="153">
        <f t="shared" si="7"/>
        <v>85.714285714285708</v>
      </c>
      <c r="N55" s="182">
        <f t="shared" si="8"/>
        <v>60.550458715596335</v>
      </c>
      <c r="O55" s="151">
        <f t="shared" si="9"/>
        <v>33.333333333333329</v>
      </c>
      <c r="P55" s="152">
        <f t="shared" si="10"/>
        <v>28.440366972477065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 x14ac:dyDescent="0.25">
      <c r="A56" s="16" t="s">
        <v>82</v>
      </c>
      <c r="B56" s="123">
        <v>10</v>
      </c>
      <c r="C56" s="17">
        <v>50</v>
      </c>
      <c r="D56" s="192">
        <f t="shared" si="17"/>
        <v>8.8497924723665231E-3</v>
      </c>
      <c r="E56" s="125">
        <v>3</v>
      </c>
      <c r="F56" s="17">
        <v>18</v>
      </c>
      <c r="G56" s="147">
        <f t="shared" si="18"/>
        <v>4.2744176106005553E-3</v>
      </c>
      <c r="H56" s="123">
        <v>10</v>
      </c>
      <c r="I56" s="17">
        <v>39</v>
      </c>
      <c r="J56" s="220">
        <f t="shared" si="19"/>
        <v>5.8455340120148209E-3</v>
      </c>
      <c r="K56" s="151">
        <f t="shared" si="5"/>
        <v>333.33333333333337</v>
      </c>
      <c r="L56" s="152">
        <f t="shared" si="6"/>
        <v>277.77777777777777</v>
      </c>
      <c r="M56" s="153">
        <f t="shared" si="7"/>
        <v>100</v>
      </c>
      <c r="N56" s="182">
        <f t="shared" si="8"/>
        <v>128.2051282051282</v>
      </c>
      <c r="O56" s="151">
        <f t="shared" si="9"/>
        <v>30</v>
      </c>
      <c r="P56" s="152">
        <f t="shared" si="10"/>
        <v>46.153846153846153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 x14ac:dyDescent="0.25">
      <c r="A57" s="16" t="s">
        <v>72</v>
      </c>
      <c r="B57" s="123">
        <v>12</v>
      </c>
      <c r="C57" s="17">
        <v>49</v>
      </c>
      <c r="D57" s="192">
        <f t="shared" si="17"/>
        <v>8.6727966229191919E-3</v>
      </c>
      <c r="E57" s="125">
        <v>1</v>
      </c>
      <c r="F57" s="17">
        <v>2</v>
      </c>
      <c r="G57" s="147">
        <f t="shared" si="18"/>
        <v>4.7493529006672835E-4</v>
      </c>
      <c r="H57" s="123">
        <v>9</v>
      </c>
      <c r="I57" s="17">
        <v>39</v>
      </c>
      <c r="J57" s="220">
        <f t="shared" si="19"/>
        <v>5.8455340120148209E-3</v>
      </c>
      <c r="K57" s="151">
        <f t="shared" si="5"/>
        <v>1200</v>
      </c>
      <c r="L57" s="152">
        <f t="shared" si="6"/>
        <v>2450</v>
      </c>
      <c r="M57" s="153">
        <f t="shared" si="7"/>
        <v>133.33333333333331</v>
      </c>
      <c r="N57" s="182">
        <f t="shared" si="8"/>
        <v>125.64102564102564</v>
      </c>
      <c r="O57" s="151">
        <f t="shared" si="9"/>
        <v>11.111111111111111</v>
      </c>
      <c r="P57" s="152">
        <f t="shared" si="10"/>
        <v>5.1282051282051277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 x14ac:dyDescent="0.25">
      <c r="A58" s="16" t="s">
        <v>71</v>
      </c>
      <c r="B58" s="123">
        <v>7</v>
      </c>
      <c r="C58" s="17">
        <v>49</v>
      </c>
      <c r="D58" s="192">
        <f t="shared" si="17"/>
        <v>8.6727966229191919E-3</v>
      </c>
      <c r="E58" s="125">
        <v>7</v>
      </c>
      <c r="F58" s="17">
        <v>19</v>
      </c>
      <c r="G58" s="147">
        <f t="shared" si="18"/>
        <v>4.5118852556339196E-3</v>
      </c>
      <c r="H58" s="123">
        <v>4</v>
      </c>
      <c r="I58" s="17">
        <v>18</v>
      </c>
      <c r="J58" s="220">
        <f t="shared" si="19"/>
        <v>2.697938774776071E-3</v>
      </c>
      <c r="K58" s="151">
        <f t="shared" si="5"/>
        <v>100</v>
      </c>
      <c r="L58" s="152">
        <f t="shared" si="6"/>
        <v>257.89473684210526</v>
      </c>
      <c r="M58" s="153">
        <f t="shared" si="7"/>
        <v>175</v>
      </c>
      <c r="N58" s="182">
        <f t="shared" si="8"/>
        <v>272.22222222222223</v>
      </c>
      <c r="O58" s="151">
        <f t="shared" si="9"/>
        <v>175</v>
      </c>
      <c r="P58" s="152">
        <f t="shared" si="10"/>
        <v>105.55555555555556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 x14ac:dyDescent="0.25">
      <c r="A59" s="16" t="s">
        <v>73</v>
      </c>
      <c r="B59" s="123">
        <v>13</v>
      </c>
      <c r="C59" s="17">
        <v>45</v>
      </c>
      <c r="D59" s="192">
        <f t="shared" si="17"/>
        <v>7.9648132251298707E-3</v>
      </c>
      <c r="E59" s="125">
        <v>4</v>
      </c>
      <c r="F59" s="17">
        <v>4</v>
      </c>
      <c r="G59" s="147">
        <f t="shared" si="18"/>
        <v>9.4987058013345669E-4</v>
      </c>
      <c r="H59" s="123">
        <v>5</v>
      </c>
      <c r="I59" s="17">
        <v>16</v>
      </c>
      <c r="J59" s="220">
        <f t="shared" si="19"/>
        <v>2.3981677998009521E-3</v>
      </c>
      <c r="K59" s="151">
        <f t="shared" si="5"/>
        <v>325</v>
      </c>
      <c r="L59" s="152">
        <f t="shared" si="6"/>
        <v>1125</v>
      </c>
      <c r="M59" s="153">
        <f t="shared" si="7"/>
        <v>260</v>
      </c>
      <c r="N59" s="182">
        <f t="shared" si="8"/>
        <v>281.25</v>
      </c>
      <c r="O59" s="151">
        <f t="shared" si="9"/>
        <v>80</v>
      </c>
      <c r="P59" s="152">
        <f t="shared" si="10"/>
        <v>25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 x14ac:dyDescent="0.25">
      <c r="A60" s="16" t="s">
        <v>79</v>
      </c>
      <c r="B60" s="123">
        <v>16</v>
      </c>
      <c r="C60" s="17">
        <v>41</v>
      </c>
      <c r="D60" s="192">
        <f t="shared" si="17"/>
        <v>7.2568298273405487E-3</v>
      </c>
      <c r="E60" s="125">
        <v>13</v>
      </c>
      <c r="F60" s="17">
        <v>25</v>
      </c>
      <c r="G60" s="147">
        <f t="shared" si="18"/>
        <v>5.9366911258341053E-3</v>
      </c>
      <c r="H60" s="123">
        <v>120</v>
      </c>
      <c r="I60" s="17">
        <v>156</v>
      </c>
      <c r="J60" s="220">
        <f t="shared" si="19"/>
        <v>2.3382136048059284E-2</v>
      </c>
      <c r="K60" s="151">
        <f t="shared" si="5"/>
        <v>123.07692307692308</v>
      </c>
      <c r="L60" s="152">
        <f t="shared" si="6"/>
        <v>164</v>
      </c>
      <c r="M60" s="153">
        <f t="shared" si="7"/>
        <v>13.333333333333334</v>
      </c>
      <c r="N60" s="182">
        <f t="shared" si="8"/>
        <v>26.282051282051285</v>
      </c>
      <c r="O60" s="226">
        <f t="shared" si="9"/>
        <v>10.833333333333334</v>
      </c>
      <c r="P60" s="152">
        <f t="shared" si="10"/>
        <v>16.025641025641026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 x14ac:dyDescent="0.25">
      <c r="A61" s="16" t="s">
        <v>102</v>
      </c>
      <c r="B61" s="123">
        <v>6</v>
      </c>
      <c r="C61" s="17">
        <v>40</v>
      </c>
      <c r="D61" s="192">
        <f t="shared" si="17"/>
        <v>7.0798339778932184E-3</v>
      </c>
      <c r="E61" s="125">
        <v>4</v>
      </c>
      <c r="F61" s="17">
        <v>24</v>
      </c>
      <c r="G61" s="147">
        <f t="shared" si="18"/>
        <v>5.699223480800741E-3</v>
      </c>
      <c r="H61" s="123">
        <v>1</v>
      </c>
      <c r="I61" s="17">
        <v>1</v>
      </c>
      <c r="J61" s="220">
        <f t="shared" si="19"/>
        <v>1.4988548748755951E-4</v>
      </c>
      <c r="K61" s="151">
        <f t="shared" si="5"/>
        <v>150</v>
      </c>
      <c r="L61" s="152">
        <f t="shared" si="6"/>
        <v>166.66666666666669</v>
      </c>
      <c r="M61" s="153">
        <f t="shared" si="7"/>
        <v>600</v>
      </c>
      <c r="N61" s="182">
        <f t="shared" si="8"/>
        <v>4000</v>
      </c>
      <c r="O61" s="226">
        <f t="shared" si="9"/>
        <v>400</v>
      </c>
      <c r="P61" s="152">
        <f t="shared" si="10"/>
        <v>2400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 x14ac:dyDescent="0.25">
      <c r="A62" s="16" t="s">
        <v>76</v>
      </c>
      <c r="B62" s="123">
        <v>6</v>
      </c>
      <c r="C62" s="17">
        <v>38</v>
      </c>
      <c r="D62" s="192">
        <f t="shared" si="17"/>
        <v>6.725842278998557E-3</v>
      </c>
      <c r="E62" s="125">
        <v>2</v>
      </c>
      <c r="F62" s="17">
        <v>18</v>
      </c>
      <c r="G62" s="147">
        <f t="shared" si="18"/>
        <v>4.2744176106005553E-3</v>
      </c>
      <c r="H62" s="123">
        <v>5</v>
      </c>
      <c r="I62" s="17">
        <v>45</v>
      </c>
      <c r="J62" s="220">
        <f t="shared" si="19"/>
        <v>6.7448469369401779E-3</v>
      </c>
      <c r="K62" s="151">
        <f t="shared" si="5"/>
        <v>300</v>
      </c>
      <c r="L62" s="152">
        <f t="shared" si="6"/>
        <v>211.11111111111111</v>
      </c>
      <c r="M62" s="153">
        <f t="shared" si="7"/>
        <v>120</v>
      </c>
      <c r="N62" s="182">
        <f t="shared" si="8"/>
        <v>84.444444444444443</v>
      </c>
      <c r="O62" s="226">
        <f t="shared" si="9"/>
        <v>40</v>
      </c>
      <c r="P62" s="152">
        <f t="shared" si="10"/>
        <v>40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 x14ac:dyDescent="0.25">
      <c r="A63" s="16" t="s">
        <v>108</v>
      </c>
      <c r="B63" s="123">
        <v>8</v>
      </c>
      <c r="C63" s="17">
        <v>38</v>
      </c>
      <c r="D63" s="192">
        <f t="shared" si="17"/>
        <v>6.725842278998557E-3</v>
      </c>
      <c r="E63" s="125">
        <v>6</v>
      </c>
      <c r="F63" s="17">
        <v>24</v>
      </c>
      <c r="G63" s="147">
        <f t="shared" si="18"/>
        <v>5.699223480800741E-3</v>
      </c>
      <c r="H63" s="123">
        <v>9</v>
      </c>
      <c r="I63" s="17">
        <v>26</v>
      </c>
      <c r="J63" s="220">
        <f t="shared" si="19"/>
        <v>3.8970226746765468E-3</v>
      </c>
      <c r="K63" s="151">
        <f t="shared" si="5"/>
        <v>133.33333333333331</v>
      </c>
      <c r="L63" s="152">
        <f t="shared" si="6"/>
        <v>158.33333333333331</v>
      </c>
      <c r="M63" s="153">
        <f t="shared" si="7"/>
        <v>88.888888888888886</v>
      </c>
      <c r="N63" s="182">
        <f t="shared" si="8"/>
        <v>146.15384615384613</v>
      </c>
      <c r="O63" s="226">
        <f t="shared" si="9"/>
        <v>66.666666666666657</v>
      </c>
      <c r="P63" s="152">
        <f t="shared" si="10"/>
        <v>92.307692307692307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 x14ac:dyDescent="0.25">
      <c r="A64" s="16" t="s">
        <v>55</v>
      </c>
      <c r="B64" s="123">
        <v>12</v>
      </c>
      <c r="C64" s="17">
        <v>36</v>
      </c>
      <c r="D64" s="192">
        <f t="shared" si="17"/>
        <v>6.3718505801038964E-3</v>
      </c>
      <c r="E64" s="125">
        <v>1</v>
      </c>
      <c r="F64" s="17">
        <v>1</v>
      </c>
      <c r="G64" s="147">
        <f t="shared" si="18"/>
        <v>2.3746764503336417E-4</v>
      </c>
      <c r="H64" s="123">
        <v>0</v>
      </c>
      <c r="I64" s="17">
        <v>0</v>
      </c>
      <c r="J64" s="220">
        <f t="shared" si="19"/>
        <v>0</v>
      </c>
      <c r="K64" s="151">
        <f t="shared" si="5"/>
        <v>1200</v>
      </c>
      <c r="L64" s="152">
        <f t="shared" si="6"/>
        <v>3600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 x14ac:dyDescent="0.25">
      <c r="A65" s="16" t="s">
        <v>51</v>
      </c>
      <c r="B65" s="123">
        <v>6</v>
      </c>
      <c r="C65" s="17">
        <v>35</v>
      </c>
      <c r="D65" s="192">
        <f t="shared" si="17"/>
        <v>6.1948547306565661E-3</v>
      </c>
      <c r="E65" s="125">
        <v>18</v>
      </c>
      <c r="F65" s="17">
        <v>157</v>
      </c>
      <c r="G65" s="147">
        <f t="shared" si="18"/>
        <v>3.7282420270238183E-2</v>
      </c>
      <c r="H65" s="123">
        <v>9</v>
      </c>
      <c r="I65" s="17">
        <v>51</v>
      </c>
      <c r="J65" s="220">
        <f t="shared" si="19"/>
        <v>7.6441598618655349E-3</v>
      </c>
      <c r="K65" s="151">
        <f t="shared" si="5"/>
        <v>33.333333333333329</v>
      </c>
      <c r="L65" s="152">
        <f t="shared" si="6"/>
        <v>22.29299363057325</v>
      </c>
      <c r="M65" s="153">
        <f t="shared" si="7"/>
        <v>66.666666666666657</v>
      </c>
      <c r="N65" s="182">
        <f t="shared" si="8"/>
        <v>68.627450980392155</v>
      </c>
      <c r="O65" s="226">
        <f t="shared" si="9"/>
        <v>200</v>
      </c>
      <c r="P65" s="152">
        <f t="shared" si="10"/>
        <v>307.84313725490199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 x14ac:dyDescent="0.25">
      <c r="A66" s="16" t="s">
        <v>75</v>
      </c>
      <c r="B66" s="123">
        <v>8</v>
      </c>
      <c r="C66" s="17">
        <v>33</v>
      </c>
      <c r="D66" s="192">
        <f t="shared" si="17"/>
        <v>5.8408630317619047E-3</v>
      </c>
      <c r="E66" s="125">
        <v>0</v>
      </c>
      <c r="F66" s="17">
        <v>0</v>
      </c>
      <c r="G66" s="147">
        <f t="shared" si="18"/>
        <v>0</v>
      </c>
      <c r="H66" s="123">
        <v>17</v>
      </c>
      <c r="I66" s="17">
        <v>58</v>
      </c>
      <c r="J66" s="220">
        <f t="shared" si="19"/>
        <v>8.6933582742784524E-3</v>
      </c>
      <c r="K66" s="151" t="str">
        <f t="shared" si="5"/>
        <v xml:space="preserve"> </v>
      </c>
      <c r="L66" s="152" t="str">
        <f t="shared" si="6"/>
        <v xml:space="preserve"> </v>
      </c>
      <c r="M66" s="153">
        <f t="shared" si="7"/>
        <v>47.058823529411761</v>
      </c>
      <c r="N66" s="182">
        <f t="shared" si="8"/>
        <v>56.896551724137936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 x14ac:dyDescent="0.25">
      <c r="A67" s="16" t="s">
        <v>70</v>
      </c>
      <c r="B67" s="123">
        <v>6</v>
      </c>
      <c r="C67" s="17">
        <v>28</v>
      </c>
      <c r="D67" s="192">
        <f t="shared" si="17"/>
        <v>4.9558837845252533E-3</v>
      </c>
      <c r="E67" s="125">
        <v>11</v>
      </c>
      <c r="F67" s="17">
        <v>91</v>
      </c>
      <c r="G67" s="147">
        <f t="shared" si="18"/>
        <v>2.1609555698036142E-2</v>
      </c>
      <c r="H67" s="123">
        <v>18</v>
      </c>
      <c r="I67" s="17">
        <v>82</v>
      </c>
      <c r="J67" s="220">
        <f t="shared" si="19"/>
        <v>1.229060997397988E-2</v>
      </c>
      <c r="K67" s="151">
        <f t="shared" si="5"/>
        <v>54.54545454545454</v>
      </c>
      <c r="L67" s="152">
        <f t="shared" si="6"/>
        <v>30.76923076923077</v>
      </c>
      <c r="M67" s="153">
        <f t="shared" si="7"/>
        <v>33.333333333333329</v>
      </c>
      <c r="N67" s="182">
        <f t="shared" si="8"/>
        <v>34.146341463414636</v>
      </c>
      <c r="O67" s="151">
        <f t="shared" si="9"/>
        <v>61.111111111111114</v>
      </c>
      <c r="P67" s="152">
        <f t="shared" si="10"/>
        <v>110.97560975609757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 x14ac:dyDescent="0.25">
      <c r="A68" s="16" t="s">
        <v>101</v>
      </c>
      <c r="B68" s="123">
        <v>4</v>
      </c>
      <c r="C68" s="17">
        <v>22</v>
      </c>
      <c r="D68" s="192">
        <f t="shared" si="17"/>
        <v>3.8939086878412702E-3</v>
      </c>
      <c r="E68" s="125">
        <v>15</v>
      </c>
      <c r="F68" s="17">
        <v>75</v>
      </c>
      <c r="G68" s="147">
        <f t="shared" si="18"/>
        <v>1.7810073377502317E-2</v>
      </c>
      <c r="H68" s="123">
        <v>2</v>
      </c>
      <c r="I68" s="17">
        <v>7</v>
      </c>
      <c r="J68" s="220">
        <f t="shared" si="19"/>
        <v>1.0491984124129164E-3</v>
      </c>
      <c r="K68" s="151">
        <f t="shared" si="5"/>
        <v>26.666666666666668</v>
      </c>
      <c r="L68" s="152">
        <f t="shared" si="6"/>
        <v>29.333333333333332</v>
      </c>
      <c r="M68" s="153">
        <f t="shared" si="7"/>
        <v>200</v>
      </c>
      <c r="N68" s="182">
        <f t="shared" si="8"/>
        <v>314.28571428571428</v>
      </c>
      <c r="O68" s="151">
        <f t="shared" si="9"/>
        <v>750</v>
      </c>
      <c r="P68" s="152">
        <f t="shared" si="10"/>
        <v>1071.4285714285713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 x14ac:dyDescent="0.25">
      <c r="A69" s="16" t="s">
        <v>104</v>
      </c>
      <c r="B69" s="123">
        <v>5</v>
      </c>
      <c r="C69" s="17">
        <v>15</v>
      </c>
      <c r="D69" s="192">
        <f t="shared" si="17"/>
        <v>2.6549377417099569E-3</v>
      </c>
      <c r="E69" s="125">
        <v>1</v>
      </c>
      <c r="F69" s="17">
        <v>2</v>
      </c>
      <c r="G69" s="147">
        <f t="shared" si="18"/>
        <v>4.7493529006672835E-4</v>
      </c>
      <c r="H69" s="123">
        <v>5</v>
      </c>
      <c r="I69" s="17">
        <v>24</v>
      </c>
      <c r="J69" s="220">
        <f t="shared" si="19"/>
        <v>3.597251699701428E-3</v>
      </c>
      <c r="K69" s="151">
        <f t="shared" si="5"/>
        <v>500</v>
      </c>
      <c r="L69" s="152">
        <f t="shared" si="6"/>
        <v>750</v>
      </c>
      <c r="M69" s="153">
        <f t="shared" si="7"/>
        <v>100</v>
      </c>
      <c r="N69" s="182">
        <f t="shared" si="8"/>
        <v>62.5</v>
      </c>
      <c r="O69" s="226">
        <f t="shared" si="9"/>
        <v>20</v>
      </c>
      <c r="P69" s="152">
        <f t="shared" si="10"/>
        <v>8.3333333333333321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 x14ac:dyDescent="0.25">
      <c r="A70" s="16" t="s">
        <v>68</v>
      </c>
      <c r="B70" s="123">
        <v>8</v>
      </c>
      <c r="C70" s="17">
        <v>12</v>
      </c>
      <c r="D70" s="192">
        <f t="shared" ref="D70:D78" si="22">IF($C$83&lt;&gt;0,C70/$C$83*100,0)</f>
        <v>2.1239501933679656E-3</v>
      </c>
      <c r="E70" s="125">
        <v>2</v>
      </c>
      <c r="F70" s="17">
        <v>11</v>
      </c>
      <c r="G70" s="147">
        <f t="shared" ref="G70:G78" si="23">IF($F$83&lt;&gt;0,F70/$F$83*100,0)</f>
        <v>2.6121440953670062E-3</v>
      </c>
      <c r="H70" s="123">
        <v>36</v>
      </c>
      <c r="I70" s="17">
        <v>108</v>
      </c>
      <c r="J70" s="220">
        <f t="shared" ref="J70:J78" si="24">IF($I$83&lt;&gt;0,I70/$I$83*100,0)</f>
        <v>1.6187632648656428E-2</v>
      </c>
      <c r="K70" s="151">
        <f t="shared" si="5"/>
        <v>400</v>
      </c>
      <c r="L70" s="152">
        <f t="shared" si="6"/>
        <v>109.09090909090908</v>
      </c>
      <c r="M70" s="153">
        <f t="shared" si="7"/>
        <v>22.222222222222221</v>
      </c>
      <c r="N70" s="182">
        <f t="shared" si="8"/>
        <v>11.111111111111111</v>
      </c>
      <c r="O70" s="226">
        <f t="shared" si="9"/>
        <v>5.5555555555555554</v>
      </c>
      <c r="P70" s="152">
        <f t="shared" si="10"/>
        <v>10.185185185185185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 x14ac:dyDescent="0.25">
      <c r="A71" s="16" t="s">
        <v>84</v>
      </c>
      <c r="B71" s="123">
        <v>2</v>
      </c>
      <c r="C71" s="17">
        <v>10</v>
      </c>
      <c r="D71" s="192">
        <f t="shared" si="22"/>
        <v>1.7699584944733046E-3</v>
      </c>
      <c r="E71" s="125">
        <v>4</v>
      </c>
      <c r="F71" s="17">
        <v>16</v>
      </c>
      <c r="G71" s="147">
        <f t="shared" si="23"/>
        <v>3.7994823205338268E-3</v>
      </c>
      <c r="H71" s="123">
        <v>26</v>
      </c>
      <c r="I71" s="17">
        <v>79</v>
      </c>
      <c r="J71" s="220">
        <f t="shared" si="24"/>
        <v>1.1840953511517201E-2</v>
      </c>
      <c r="K71" s="151">
        <f t="shared" ref="K71:K80" si="25">IF(OR(B71&lt;&gt;0)*(E71&lt;&gt;0),B71/E71*100," ")</f>
        <v>50</v>
      </c>
      <c r="L71" s="152">
        <f t="shared" ref="L71:L80" si="26">IF(OR(C71&lt;&gt;0)*(F71&lt;&gt;0),C71/F71*100," ")</f>
        <v>62.5</v>
      </c>
      <c r="M71" s="153">
        <f t="shared" ref="M71:M80" si="27">IF(OR(B71&lt;&gt;0)*(H71&lt;&gt;0),B71/H71*100," ")</f>
        <v>7.6923076923076925</v>
      </c>
      <c r="N71" s="182">
        <f t="shared" ref="N71:N80" si="28">IF(OR(C71&lt;&gt;0)*(I71&lt;&gt;0),C71/I71*100," ")</f>
        <v>12.658227848101266</v>
      </c>
      <c r="O71" s="226">
        <f t="shared" ref="O71:O80" si="29">IF(OR(E71&lt;&gt;0)*(H71&lt;&gt;0),E71/H71*100," ")</f>
        <v>15.384615384615385</v>
      </c>
      <c r="P71" s="152">
        <f t="shared" ref="P71:P80" si="30">IF(OR(F71&lt;&gt;0)*(I71&lt;&gt;0),F71/I71*100," ")</f>
        <v>20.253164556962027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 x14ac:dyDescent="0.25">
      <c r="A72" s="16" t="s">
        <v>66</v>
      </c>
      <c r="B72" s="123">
        <v>1</v>
      </c>
      <c r="C72" s="17">
        <v>7</v>
      </c>
      <c r="D72" s="192">
        <f t="shared" si="22"/>
        <v>1.2389709461313133E-3</v>
      </c>
      <c r="E72" s="125">
        <v>3</v>
      </c>
      <c r="F72" s="17">
        <v>15</v>
      </c>
      <c r="G72" s="147">
        <f t="shared" si="23"/>
        <v>3.5620146755004629E-3</v>
      </c>
      <c r="H72" s="123">
        <v>3</v>
      </c>
      <c r="I72" s="17">
        <v>15</v>
      </c>
      <c r="J72" s="220">
        <f t="shared" si="24"/>
        <v>2.2482823123133925E-3</v>
      </c>
      <c r="K72" s="151">
        <f t="shared" si="25"/>
        <v>33.333333333333329</v>
      </c>
      <c r="L72" s="152">
        <f t="shared" si="26"/>
        <v>46.666666666666664</v>
      </c>
      <c r="M72" s="153">
        <f t="shared" si="27"/>
        <v>33.333333333333329</v>
      </c>
      <c r="N72" s="182">
        <f t="shared" si="28"/>
        <v>46.666666666666664</v>
      </c>
      <c r="O72" s="226">
        <f t="shared" si="29"/>
        <v>100</v>
      </c>
      <c r="P72" s="152">
        <f t="shared" si="30"/>
        <v>100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 x14ac:dyDescent="0.25">
      <c r="A73" s="16" t="s">
        <v>41</v>
      </c>
      <c r="B73" s="123">
        <v>1</v>
      </c>
      <c r="C73" s="17">
        <v>3</v>
      </c>
      <c r="D73" s="192">
        <f t="shared" si="22"/>
        <v>5.309875483419914E-4</v>
      </c>
      <c r="E73" s="125">
        <v>2</v>
      </c>
      <c r="F73" s="17">
        <v>4</v>
      </c>
      <c r="G73" s="147">
        <f t="shared" si="23"/>
        <v>9.4987058013345669E-4</v>
      </c>
      <c r="H73" s="123">
        <v>0</v>
      </c>
      <c r="I73" s="17">
        <v>0</v>
      </c>
      <c r="J73" s="220">
        <f t="shared" si="24"/>
        <v>0</v>
      </c>
      <c r="K73" s="151">
        <f t="shared" si="25"/>
        <v>50</v>
      </c>
      <c r="L73" s="152">
        <f t="shared" si="26"/>
        <v>75</v>
      </c>
      <c r="M73" s="153" t="str">
        <f t="shared" si="27"/>
        <v xml:space="preserve"> </v>
      </c>
      <c r="N73" s="182" t="str">
        <f t="shared" si="28"/>
        <v xml:space="preserve"> </v>
      </c>
      <c r="O73" s="226" t="str">
        <f t="shared" si="29"/>
        <v xml:space="preserve"> </v>
      </c>
      <c r="P73" s="152" t="str">
        <f t="shared" si="30"/>
        <v xml:space="preserve"> 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 x14ac:dyDescent="0.25">
      <c r="A74" s="16" t="s">
        <v>48</v>
      </c>
      <c r="B74" s="123">
        <v>1</v>
      </c>
      <c r="C74" s="17">
        <v>1</v>
      </c>
      <c r="D74" s="192">
        <f t="shared" si="22"/>
        <v>1.7699584944733045E-4</v>
      </c>
      <c r="E74" s="125">
        <v>2</v>
      </c>
      <c r="F74" s="17">
        <v>3</v>
      </c>
      <c r="G74" s="147">
        <f t="shared" si="23"/>
        <v>7.1240293510009263E-4</v>
      </c>
      <c r="H74" s="123">
        <v>22</v>
      </c>
      <c r="I74" s="17">
        <v>94</v>
      </c>
      <c r="J74" s="220">
        <f t="shared" si="24"/>
        <v>1.4089235823830593E-2</v>
      </c>
      <c r="K74" s="151">
        <f t="shared" si="25"/>
        <v>50</v>
      </c>
      <c r="L74" s="152">
        <f t="shared" si="26"/>
        <v>33.333333333333329</v>
      </c>
      <c r="M74" s="153">
        <f t="shared" si="27"/>
        <v>4.5454545454545459</v>
      </c>
      <c r="N74" s="182">
        <f t="shared" si="28"/>
        <v>1.0638297872340425</v>
      </c>
      <c r="O74" s="226">
        <f t="shared" si="29"/>
        <v>9.0909090909090917</v>
      </c>
      <c r="P74" s="152">
        <f t="shared" si="30"/>
        <v>3.1914893617021276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 x14ac:dyDescent="0.25">
      <c r="A75" s="16" t="s">
        <v>94</v>
      </c>
      <c r="B75" s="123">
        <v>0</v>
      </c>
      <c r="C75" s="17">
        <v>0</v>
      </c>
      <c r="D75" s="192">
        <f t="shared" si="22"/>
        <v>0</v>
      </c>
      <c r="E75" s="125">
        <v>0</v>
      </c>
      <c r="F75" s="17">
        <v>0</v>
      </c>
      <c r="G75" s="147">
        <f t="shared" si="23"/>
        <v>0</v>
      </c>
      <c r="H75" s="123">
        <v>1</v>
      </c>
      <c r="I75" s="17">
        <v>3</v>
      </c>
      <c r="J75" s="220">
        <f t="shared" si="24"/>
        <v>4.496564624626785E-4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 t="str">
        <f t="shared" si="29"/>
        <v xml:space="preserve"> </v>
      </c>
      <c r="P75" s="152" t="str">
        <f t="shared" si="30"/>
        <v xml:space="preserve"> 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 x14ac:dyDescent="0.25">
      <c r="A76" s="16" t="s">
        <v>77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 x14ac:dyDescent="0.25">
      <c r="A77" s="16" t="s">
        <v>80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6</v>
      </c>
      <c r="I77" s="17">
        <v>36</v>
      </c>
      <c r="J77" s="220">
        <f t="shared" si="24"/>
        <v>5.395877549552142E-3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 x14ac:dyDescent="0.25">
      <c r="A78" s="16" t="s">
        <v>95</v>
      </c>
      <c r="B78" s="213">
        <v>0</v>
      </c>
      <c r="C78" s="252">
        <v>0</v>
      </c>
      <c r="D78" s="251">
        <f t="shared" si="22"/>
        <v>0</v>
      </c>
      <c r="E78" s="253">
        <v>0</v>
      </c>
      <c r="F78" s="252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 x14ac:dyDescent="0.25">
      <c r="A79" s="16" t="s">
        <v>81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0</v>
      </c>
      <c r="I79" s="16">
        <v>0</v>
      </c>
      <c r="J79" s="192">
        <f t="shared" ref="J79:J80" si="33">IF($I$83&lt;&gt;0,I79/$I$83*100,0)</f>
        <v>0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 x14ac:dyDescent="0.3">
      <c r="A80" s="16" t="s">
        <v>97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2</v>
      </c>
      <c r="I80" s="201">
        <v>4</v>
      </c>
      <c r="J80" s="212">
        <f t="shared" si="33"/>
        <v>5.9954194995023803E-4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 x14ac:dyDescent="0.25">
      <c r="A81" s="237" t="s">
        <v>85</v>
      </c>
      <c r="B81" s="211">
        <f>SUM(B6:B80)-B7</f>
        <v>77405</v>
      </c>
      <c r="C81" s="206">
        <f>SUM(C6:C80)-C7</f>
        <v>502237</v>
      </c>
      <c r="D81" s="238">
        <f>IF($C$83&lt;&gt;0,C81/$C$83*100,0)</f>
        <v>88.893864438878907</v>
      </c>
      <c r="E81" s="217">
        <f>SUM(E6:E80)-E7</f>
        <v>56742</v>
      </c>
      <c r="F81" s="206">
        <f>SUM(F6:F80)-F7</f>
        <v>360531</v>
      </c>
      <c r="G81" s="239">
        <f>IF($F$83&lt;&gt;0,F81/$F$83*100,0)</f>
        <v>85.614447531523837</v>
      </c>
      <c r="H81" s="211">
        <f>SUM(H6:H80)-H7</f>
        <v>98865</v>
      </c>
      <c r="I81" s="206">
        <f>SUM(I6:I80)-I7</f>
        <v>607083</v>
      </c>
      <c r="J81" s="240">
        <f>IF($I$83&lt;&gt;0,I81/$I$83*100,0)</f>
        <v>90.992931400410086</v>
      </c>
      <c r="K81" s="222">
        <f t="shared" ref="K81:L83" si="34">IF(OR(B81&lt;&gt;0)*(E81&lt;&gt;0),B81/E81*100," ")</f>
        <v>136.4157061788446</v>
      </c>
      <c r="L81" s="207">
        <f t="shared" si="34"/>
        <v>139.30480319306798</v>
      </c>
      <c r="M81" s="221">
        <f t="shared" ref="M81:N83" si="35">IF(OR(B81&lt;&gt;0)*(H81&lt;&gt;0),B81/H81*100," ")</f>
        <v>78.293632731502555</v>
      </c>
      <c r="N81" s="223">
        <f t="shared" si="35"/>
        <v>82.729544395082712</v>
      </c>
      <c r="O81" s="222">
        <f t="shared" ref="O81:P83" si="36">IF(OR(E81&lt;&gt;0)*(H81&lt;&gt;0),E81/H81*100," ")</f>
        <v>57.393415263237749</v>
      </c>
      <c r="P81" s="207">
        <f t="shared" si="36"/>
        <v>59.387431372645914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 x14ac:dyDescent="0.25">
      <c r="A82" s="173" t="s">
        <v>86</v>
      </c>
      <c r="B82" s="241">
        <f>B8</f>
        <v>12292</v>
      </c>
      <c r="C82" s="242">
        <f>C8</f>
        <v>62748</v>
      </c>
      <c r="D82" s="243">
        <f>IF($C$83&lt;&gt;0,C82/$C$83*100,0)</f>
        <v>11.106135561121091</v>
      </c>
      <c r="E82" s="218">
        <f>E8</f>
        <v>12492</v>
      </c>
      <c r="F82" s="172">
        <f>F8</f>
        <v>60579</v>
      </c>
      <c r="G82" s="244">
        <f>IF($F$83&lt;&gt;0,F82/$F$83*100,0)</f>
        <v>14.38555246847617</v>
      </c>
      <c r="H82" s="241">
        <f>H8</f>
        <v>11593</v>
      </c>
      <c r="I82" s="242">
        <f>I8</f>
        <v>60093</v>
      </c>
      <c r="J82" s="245">
        <f>IF($I$83&lt;&gt;0,I82/$I$83*100,0)</f>
        <v>9.007068599589914</v>
      </c>
      <c r="K82" s="154">
        <f t="shared" si="34"/>
        <v>98.39897534422029</v>
      </c>
      <c r="L82" s="155">
        <f t="shared" si="34"/>
        <v>103.58044867033129</v>
      </c>
      <c r="M82" s="156">
        <f t="shared" si="35"/>
        <v>106.02950056068316</v>
      </c>
      <c r="N82" s="183">
        <f t="shared" si="35"/>
        <v>104.41815186460985</v>
      </c>
      <c r="O82" s="154">
        <f t="shared" si="36"/>
        <v>107.75467954800311</v>
      </c>
      <c r="P82" s="155">
        <f t="shared" si="36"/>
        <v>100.80874644301332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 x14ac:dyDescent="0.3">
      <c r="A83" s="174" t="s">
        <v>87</v>
      </c>
      <c r="B83" s="228">
        <f>B81+B82</f>
        <v>89697</v>
      </c>
      <c r="C83" s="229">
        <f>C81+C82</f>
        <v>564985</v>
      </c>
      <c r="D83" s="230">
        <f>D81+D82</f>
        <v>100</v>
      </c>
      <c r="E83" s="231">
        <f>SUM(E81:E82)</f>
        <v>69234</v>
      </c>
      <c r="F83" s="229">
        <f>SUM(F81:F82)</f>
        <v>421110</v>
      </c>
      <c r="G83" s="232">
        <f>G81+G82</f>
        <v>100</v>
      </c>
      <c r="H83" s="228">
        <f>SUM(H81:H82)</f>
        <v>110458</v>
      </c>
      <c r="I83" s="229">
        <f>SUM(I81:I82)</f>
        <v>667176</v>
      </c>
      <c r="J83" s="230">
        <f>J81+J82</f>
        <v>100</v>
      </c>
      <c r="K83" s="234">
        <f t="shared" si="34"/>
        <v>129.55628737325591</v>
      </c>
      <c r="L83" s="235">
        <f t="shared" si="34"/>
        <v>134.16565742917527</v>
      </c>
      <c r="M83" s="236">
        <f t="shared" si="35"/>
        <v>81.204620760832171</v>
      </c>
      <c r="N83" s="233">
        <f t="shared" si="35"/>
        <v>84.683052148158808</v>
      </c>
      <c r="O83" s="234">
        <f t="shared" si="36"/>
        <v>62.679027322602252</v>
      </c>
      <c r="P83" s="235">
        <f t="shared" si="36"/>
        <v>63.11827763588618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 x14ac:dyDescent="0.25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 x14ac:dyDescent="0.2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 x14ac:dyDescent="0.25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 x14ac:dyDescent="0.25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 x14ac:dyDescent="0.25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 x14ac:dyDescent="0.25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 x14ac:dyDescent="0.25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 x14ac:dyDescent="0.25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 x14ac:dyDescent="0.25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 x14ac:dyDescent="0.25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 x14ac:dyDescent="0.25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 x14ac:dyDescent="0.25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 x14ac:dyDescent="0.25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 x14ac:dyDescent="0.25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 x14ac:dyDescent="0.25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 x14ac:dyDescent="0.25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 x14ac:dyDescent="0.25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 x14ac:dyDescent="0.25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 x14ac:dyDescent="0.25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 x14ac:dyDescent="0.25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 x14ac:dyDescent="0.25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 x14ac:dyDescent="0.25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 x14ac:dyDescent="0.25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 x14ac:dyDescent="0.25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 x14ac:dyDescent="0.25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 x14ac:dyDescent="0.25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 x14ac:dyDescent="0.25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 x14ac:dyDescent="0.25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 x14ac:dyDescent="0.25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 x14ac:dyDescent="0.25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 x14ac:dyDescent="0.25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 x14ac:dyDescent="0.25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 x14ac:dyDescent="0.25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 x14ac:dyDescent="0.25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 x14ac:dyDescent="0.25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 x14ac:dyDescent="0.25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 x14ac:dyDescent="0.25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 x14ac:dyDescent="0.25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 x14ac:dyDescent="0.25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 x14ac:dyDescent="0.25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 x14ac:dyDescent="0.25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 x14ac:dyDescent="0.25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 x14ac:dyDescent="0.25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 x14ac:dyDescent="0.25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 x14ac:dyDescent="0.25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 x14ac:dyDescent="0.25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 x14ac:dyDescent="0.25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 x14ac:dyDescent="0.25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 x14ac:dyDescent="0.25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 x14ac:dyDescent="0.25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 x14ac:dyDescent="0.25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 x14ac:dyDescent="0.25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 x14ac:dyDescent="0.25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 x14ac:dyDescent="0.25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 x14ac:dyDescent="0.25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 x14ac:dyDescent="0.25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 x14ac:dyDescent="0.25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 x14ac:dyDescent="0.25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 x14ac:dyDescent="0.25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 x14ac:dyDescent="0.25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 x14ac:dyDescent="0.25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 x14ac:dyDescent="0.25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 x14ac:dyDescent="0.25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 x14ac:dyDescent="0.25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 x14ac:dyDescent="0.25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 x14ac:dyDescent="0.25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 x14ac:dyDescent="0.25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 x14ac:dyDescent="0.25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 x14ac:dyDescent="0.25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 x14ac:dyDescent="0.25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 x14ac:dyDescent="0.25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 x14ac:dyDescent="0.25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 x14ac:dyDescent="0.25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 x14ac:dyDescent="0.25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 x14ac:dyDescent="0.25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 x14ac:dyDescent="0.25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 x14ac:dyDescent="0.25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 x14ac:dyDescent="0.25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 x14ac:dyDescent="0.25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 x14ac:dyDescent="0.25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 x14ac:dyDescent="0.25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 x14ac:dyDescent="0.25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 x14ac:dyDescent="0.25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 x14ac:dyDescent="0.25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 x14ac:dyDescent="0.25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 x14ac:dyDescent="0.25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 x14ac:dyDescent="0.25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 x14ac:dyDescent="0.25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 x14ac:dyDescent="0.25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 x14ac:dyDescent="0.25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 x14ac:dyDescent="0.25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 x14ac:dyDescent="0.25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 x14ac:dyDescent="0.25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 x14ac:dyDescent="0.25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 x14ac:dyDescent="0.25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 x14ac:dyDescent="0.25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 x14ac:dyDescent="0.25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 x14ac:dyDescent="0.25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 x14ac:dyDescent="0.25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 x14ac:dyDescent="0.25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 x14ac:dyDescent="0.25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 x14ac:dyDescent="0.25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 x14ac:dyDescent="0.25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 x14ac:dyDescent="0.25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 x14ac:dyDescent="0.25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 x14ac:dyDescent="0.25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 x14ac:dyDescent="0.25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 x14ac:dyDescent="0.25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 x14ac:dyDescent="0.25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 x14ac:dyDescent="0.25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 x14ac:dyDescent="0.25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 x14ac:dyDescent="0.25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 x14ac:dyDescent="0.25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 x14ac:dyDescent="0.25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 x14ac:dyDescent="0.25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 x14ac:dyDescent="0.25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 x14ac:dyDescent="0.25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 x14ac:dyDescent="0.25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 x14ac:dyDescent="0.25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 x14ac:dyDescent="0.25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 x14ac:dyDescent="0.25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 x14ac:dyDescent="0.25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 x14ac:dyDescent="0.25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 x14ac:dyDescent="0.25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 x14ac:dyDescent="0.25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 x14ac:dyDescent="0.25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 x14ac:dyDescent="0.25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 x14ac:dyDescent="0.25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 x14ac:dyDescent="0.25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 x14ac:dyDescent="0.25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 x14ac:dyDescent="0.25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 x14ac:dyDescent="0.25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 x14ac:dyDescent="0.25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 x14ac:dyDescent="0.25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 x14ac:dyDescent="0.25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 x14ac:dyDescent="0.25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 x14ac:dyDescent="0.25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 x14ac:dyDescent="0.25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 x14ac:dyDescent="0.25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 x14ac:dyDescent="0.25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 x14ac:dyDescent="0.25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 x14ac:dyDescent="0.25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 x14ac:dyDescent="0.25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 x14ac:dyDescent="0.25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 x14ac:dyDescent="0.25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 x14ac:dyDescent="0.25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 x14ac:dyDescent="0.25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 x14ac:dyDescent="0.25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 x14ac:dyDescent="0.25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 x14ac:dyDescent="0.25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 x14ac:dyDescent="0.25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 x14ac:dyDescent="0.25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 x14ac:dyDescent="0.25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 x14ac:dyDescent="0.25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 x14ac:dyDescent="0.25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 x14ac:dyDescent="0.25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 x14ac:dyDescent="0.25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 x14ac:dyDescent="0.25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 x14ac:dyDescent="0.25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 x14ac:dyDescent="0.25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 x14ac:dyDescent="0.25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 x14ac:dyDescent="0.25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 x14ac:dyDescent="0.25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 x14ac:dyDescent="0.25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 x14ac:dyDescent="0.25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 x14ac:dyDescent="0.25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 x14ac:dyDescent="0.25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 x14ac:dyDescent="0.25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 x14ac:dyDescent="0.25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 x14ac:dyDescent="0.25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 x14ac:dyDescent="0.25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 x14ac:dyDescent="0.25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 x14ac:dyDescent="0.25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 x14ac:dyDescent="0.25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 x14ac:dyDescent="0.25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 x14ac:dyDescent="0.25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 x14ac:dyDescent="0.25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 x14ac:dyDescent="0.25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 x14ac:dyDescent="0.25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 x14ac:dyDescent="0.25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 x14ac:dyDescent="0.25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 x14ac:dyDescent="0.25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 x14ac:dyDescent="0.25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 x14ac:dyDescent="0.25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 x14ac:dyDescent="0.25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 x14ac:dyDescent="0.25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 x14ac:dyDescent="0.25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 x14ac:dyDescent="0.25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 x14ac:dyDescent="0.25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 x14ac:dyDescent="0.25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 x14ac:dyDescent="0.25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 x14ac:dyDescent="0.25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 x14ac:dyDescent="0.25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 x14ac:dyDescent="0.25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 x14ac:dyDescent="0.25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 x14ac:dyDescent="0.25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 x14ac:dyDescent="0.25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 x14ac:dyDescent="0.25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 x14ac:dyDescent="0.25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 x14ac:dyDescent="0.25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 x14ac:dyDescent="0.25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 x14ac:dyDescent="0.25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 x14ac:dyDescent="0.25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 x14ac:dyDescent="0.25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 x14ac:dyDescent="0.25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 x14ac:dyDescent="0.25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 x14ac:dyDescent="0.25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 x14ac:dyDescent="0.25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 x14ac:dyDescent="0.25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 x14ac:dyDescent="0.25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 x14ac:dyDescent="0.25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 x14ac:dyDescent="0.25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 x14ac:dyDescent="0.25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 x14ac:dyDescent="0.25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 x14ac:dyDescent="0.25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 x14ac:dyDescent="0.25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 x14ac:dyDescent="0.25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 x14ac:dyDescent="0.25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 x14ac:dyDescent="0.25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 x14ac:dyDescent="0.25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 x14ac:dyDescent="0.25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 x14ac:dyDescent="0.25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 x14ac:dyDescent="0.25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 x14ac:dyDescent="0.25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 x14ac:dyDescent="0.25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 x14ac:dyDescent="0.25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 x14ac:dyDescent="0.25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 x14ac:dyDescent="0.25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 x14ac:dyDescent="0.25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 x14ac:dyDescent="0.25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 x14ac:dyDescent="0.25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 x14ac:dyDescent="0.25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2021-11-05T13:27:43Z</dcterms:modified>
</cp:coreProperties>
</file>