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085B6A25-B845-4954-A177-C8B13F4674BA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I83" i="5" s="1"/>
  <c r="H81" i="5"/>
  <c r="F81" i="5"/>
  <c r="C81" i="5"/>
  <c r="E81" i="5"/>
  <c r="B81" i="5"/>
  <c r="I82" i="5"/>
  <c r="H82" i="5"/>
  <c r="F82" i="5"/>
  <c r="E82" i="5"/>
  <c r="C82" i="5"/>
  <c r="B82" i="5"/>
  <c r="H83" i="5" l="1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<sst xmlns="http://schemas.openxmlformats.org/spreadsheetml/2006/main" count="185" uniqueCount="110">
  <si>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</si>
  <si>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</si>
  <si>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</si>
  <si>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</si>
  <si>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</si>
  <si>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</si>
  <si>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</si>
  <si>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</si>
  <si>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</si>
  <si>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</si>
  <si>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</si>
  <si>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</si>
  <si>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</si>
  <si>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</si>
  <si>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</si>
  <si>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</si>
  <si>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</si>
  <si>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</si>
  <si>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</si>
  <si>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</si>
  <si>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</si>
  <si>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</si>
  <si>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</si>
  <si>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</si>
  <si>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</si>
  <si>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</si>
  <si>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</si>
  <si>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</si>
  <si>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</si>
  <si>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</si>
  <si>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</si>
  <si>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</si>
  <si>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</si>
  <si>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</si>
  <si>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</si>
  <si>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</si>
  <si>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</si>
  <si>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</si>
  <si>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</si>
  <si>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</si>
  <si>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</si>
  <si>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</si>
  <si>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</si>
  <si>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</si>
  <si>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</si>
  <si>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</si>
  <si>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</si>
  <si>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</si>
  <si>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</si>
  <si>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</si>
  <si>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</si>
  <si>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</si>
  <si>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</si>
  <si>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</si>
  <si>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</si>
  <si>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</si>
  <si>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</si>
  <si>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</si>
  <si>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</si>
  <si>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</si>
  <si>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</si>
  <si>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</si>
  <si>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</si>
  <si>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</si>
  <si>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</si>
  <si>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</si>
  <si>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</si>
  <si>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</si>
  <si>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</si>
  <si>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</si>
  <si>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</si>
  <si>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</si>
  <si>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</si>
  <si>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</si>
  <si>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</si>
  <si>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</si>
  <si>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</si>
  <si>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</si>
  <si>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</si>
  <si>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</si>
  <si>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</si>
  <si>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</si>
  <si>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</si>
  <si>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</si>
  <si>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</si>
  <si>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</si>
  <si>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</si>
  <si>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</si>
  <si>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</si>
  <si>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</si>
  <si>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</si>
  <si>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</si>
  <si>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</si>
  <si>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</si>
  <si>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</si>
  <si>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</si>
  <si>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</si>
  <si>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</si>
  <si>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</si>
  <si>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</si>
  <si>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</si>
  <si>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</si>
  <si>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</si>
  <si>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</si>
  <si>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</si>
  <si>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azijske zemlje</t>
  </si>
  <si>
    <t>Bosna i Hercegovina</t>
  </si>
  <si>
    <t>Ostale zemlje Južne i Srednje Amerike</t>
  </si>
  <si>
    <t>Ostale zemlje Sjeverne Amerike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</si>
  <si>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13.12.2021.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</si>
</sst>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1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60" fillId="0" borderId="0"/>
  </cellStyleXfs>
  <cellXfs count="293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8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8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9" fillId="36" borderId="30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11.545211742779946</c:v>
                </c:pt>
                <c:pt idx="1">
                  <c:v>44.686224662321351</c:v>
                </c:pt>
                <c:pt idx="2">
                  <c:v>6.6233021828958263</c:v>
                </c:pt>
                <c:pt idx="3">
                  <c:v>0.26054168278883816</c:v>
                </c:pt>
                <c:pt idx="4">
                  <c:v>36.884719729214041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2350</c:v>
                </c:pt>
                <c:pt idx="1">
                  <c:v>59740</c:v>
                </c:pt>
                <c:pt idx="2">
                  <c:v>403055</c:v>
                </c:pt>
                <c:pt idx="3">
                  <c:v>104134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1527</c:v>
                </c:pt>
                <c:pt idx="1">
                  <c:v>40672</c:v>
                </c:pt>
                <c:pt idx="2">
                  <c:v>284568</c:v>
                </c:pt>
                <c:pt idx="3">
                  <c:v>60485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80877</c:v>
                </c:pt>
                <c:pt idx="2">
                  <c:v>468332</c:v>
                </c:pt>
                <c:pt idx="3">
                  <c:v>141010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23900</c:v>
                </c:pt>
                <c:pt idx="1">
                  <c:v>56638</c:v>
                </c:pt>
                <c:pt idx="2">
                  <c:v>9184</c:v>
                </c:pt>
                <c:pt idx="3" formatCode="General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14427</c:v>
                </c:pt>
                <c:pt idx="1">
                  <c:v>40053</c:v>
                </c:pt>
                <c:pt idx="2">
                  <c:v>6577</c:v>
                </c:pt>
                <c:pt idx="3" formatCode="General">
                  <c:v>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33434</c:v>
                </c:pt>
                <c:pt idx="1">
                  <c:v>67648</c:v>
                </c:pt>
                <c:pt idx="2">
                  <c:v>14168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899894941933353"/>
                  <c:y val="1.73593974897021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0271846051496474"/>
                  <c:y val="-0.169737139401846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1752647567673244"/>
                  <c:y val="-0.18993156562380131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4.660468841789385E-2"/>
                  <c:y val="9.7403487158095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6116922890036375"/>
                  <c:y val="0.1590142313268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3248462802136846"/>
                  <c:y val="4.78272661535806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462555387998328"/>
                  <c:y val="-6.27125816829011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9808588115674783E-2"/>
                  <c:y val="-7.00548549683217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4498971412357239"/>
                  <c:y val="-5.03532174159464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300513111539"/>
                  <c:y val="-3.59403275104750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Mađarska</c:v>
                </c:pt>
                <c:pt idx="5">
                  <c:v>Češka</c:v>
                </c:pt>
                <c:pt idx="6">
                  <c:v>Poljska</c:v>
                </c:pt>
                <c:pt idx="7">
                  <c:v>Slovačka</c:v>
                </c:pt>
                <c:pt idx="8">
                  <c:v>Italija</c:v>
                </c:pt>
                <c:pt idx="9">
                  <c:v>Bosna i Hercegovina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36.121479977304624</c:v>
                </c:pt>
                <c:pt idx="1">
                  <c:v>11.264423946781807</c:v>
                </c:pt>
                <c:pt idx="2">
                  <c:v>11.238074827984169</c:v>
                </c:pt>
                <c:pt idx="3">
                  <c:v>8.0257659249682494</c:v>
                </c:pt>
                <c:pt idx="4">
                  <c:v>5.6383601011103517</c:v>
                </c:pt>
                <c:pt idx="5">
                  <c:v>5.1045269542702263</c:v>
                </c:pt>
                <c:pt idx="6">
                  <c:v>4.3871282798065625</c:v>
                </c:pt>
                <c:pt idx="7">
                  <c:v>4.0271993170308402</c:v>
                </c:pt>
                <c:pt idx="8">
                  <c:v>3.8900082384911441</c:v>
                </c:pt>
                <c:pt idx="9">
                  <c:v>1.3149966887940712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I40" sqref="I40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 x14ac:dyDescent="0.25">
      <c r="A1" s="4"/>
      <c r="B1" s="5"/>
    </row>
    <row r="2" spans="1:3" ht="59.25" x14ac:dyDescent="0.95">
      <c r="A2" s="6"/>
      <c r="B2" s="5"/>
    </row>
    <row r="3" spans="1:3" ht="22.5" x14ac:dyDescent="0.35">
      <c r="A3" s="7"/>
      <c r="B3" s="5"/>
    </row>
    <row r="4" spans="1:3" ht="200.25" customHeight="1" x14ac:dyDescent="0.35">
      <c r="A4" s="9" t="s">
        <v>109</v>
      </c>
      <c r="B4" s="8"/>
      <c r="C4" s="8"/>
    </row>
    <row r="5" spans="1:3" ht="15" customHeight="1" x14ac:dyDescent="0.3">
      <c r="A5" s="255"/>
      <c r="B5" s="255"/>
      <c r="C5" s="255"/>
    </row>
    <row r="6" spans="1:3" ht="15" customHeight="1" x14ac:dyDescent="0.3">
      <c r="A6" s="255"/>
      <c r="B6" s="255"/>
      <c r="C6" s="255"/>
    </row>
    <row r="10" spans="1:3" ht="15" customHeight="1" x14ac:dyDescent="0.3">
      <c r="A10" s="197" t="s">
        <v>0</v>
      </c>
    </row>
    <row r="11" spans="1:3" ht="15" customHeight="1" x14ac:dyDescent="0.25">
      <c r="A11" s="144"/>
      <c r="B11" s="144"/>
      <c r="C11" s="144"/>
    </row>
    <row r="12" spans="1:3" ht="15" customHeight="1" x14ac:dyDescent="0.25">
      <c r="A12" s="144"/>
      <c r="B12" s="144"/>
      <c r="C12" s="144"/>
    </row>
    <row r="13" spans="1:3" ht="15" customHeight="1" x14ac:dyDescent="0.25">
      <c r="A13" s="144"/>
      <c r="B13" s="144"/>
      <c r="C13" s="144"/>
    </row>
    <row r="14" spans="1:3" ht="15" customHeight="1" x14ac:dyDescent="0.25">
      <c r="A14" s="144"/>
      <c r="B14" s="144"/>
      <c r="C14" s="144"/>
    </row>
    <row r="15" spans="1:3" ht="15" customHeight="1" x14ac:dyDescent="0.25">
      <c r="A15" s="144"/>
      <c r="B15" s="144"/>
      <c r="C15" s="144"/>
    </row>
    <row r="16" spans="1:3" ht="15" customHeight="1" x14ac:dyDescent="0.25">
      <c r="A16" s="144"/>
      <c r="B16" s="144"/>
      <c r="C16" s="144"/>
    </row>
    <row r="17" spans="1:3" ht="15" customHeight="1" x14ac:dyDescent="0.25">
      <c r="A17" s="144"/>
      <c r="B17" s="144"/>
      <c r="C17" s="144"/>
    </row>
    <row r="18" spans="1:3" ht="15" customHeight="1" x14ac:dyDescent="0.25">
      <c r="A18" s="144"/>
      <c r="B18" s="144"/>
      <c r="C18" s="144"/>
    </row>
    <row r="19" spans="1:3" ht="15" customHeight="1" x14ac:dyDescent="0.25">
      <c r="A19" s="144"/>
      <c r="B19" s="144"/>
      <c r="C19" s="144"/>
    </row>
    <row r="20" spans="1:3" ht="15" customHeight="1" x14ac:dyDescent="0.25">
      <c r="A20" s="144"/>
      <c r="B20" s="144"/>
      <c r="C20" s="144"/>
    </row>
    <row r="21" spans="1:3" ht="15" customHeight="1" x14ac:dyDescent="0.25">
      <c r="A21" s="144"/>
      <c r="B21" s="144"/>
      <c r="C21" s="144"/>
    </row>
    <row r="22" spans="1:3" ht="15" customHeight="1" x14ac:dyDescent="0.25">
      <c r="A22" s="144"/>
      <c r="B22" s="144"/>
      <c r="C22" s="144"/>
    </row>
    <row r="23" spans="1:3" ht="15" customHeight="1" x14ac:dyDescent="0.25">
      <c r="A23" s="144"/>
      <c r="B23" s="144"/>
      <c r="C23" s="144"/>
    </row>
    <row r="24" spans="1:3" ht="15" customHeight="1" x14ac:dyDescent="0.25">
      <c r="A24" s="144"/>
      <c r="B24" s="144"/>
      <c r="C24" s="144"/>
    </row>
    <row r="25" spans="1:3" ht="15" customHeight="1" x14ac:dyDescent="0.25">
      <c r="A25" s="144"/>
      <c r="B25" s="144"/>
      <c r="C25" s="144"/>
    </row>
    <row r="26" spans="1:3" ht="15" customHeight="1" x14ac:dyDescent="0.25">
      <c r="A26" s="144"/>
      <c r="B26" s="144"/>
      <c r="C26" s="144"/>
    </row>
    <row r="27" spans="1:3" ht="15" customHeight="1" x14ac:dyDescent="0.25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H44" sqref="H44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 x14ac:dyDescent="0.25">
      <c r="A1" s="272" t="s">
        <v>1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272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 x14ac:dyDescent="0.3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79" t="s">
        <v>89</v>
      </c>
      <c r="L4" s="280"/>
      <c r="M4" s="280"/>
      <c r="N4" s="280"/>
      <c r="O4" s="280"/>
      <c r="P4" s="280"/>
      <c r="Q4" s="281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 x14ac:dyDescent="0.3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 x14ac:dyDescent="0.25">
      <c r="A6" s="258" t="s">
        <v>9</v>
      </c>
      <c r="B6" s="46" t="s">
        <v>10</v>
      </c>
      <c r="C6" s="126">
        <v>4527</v>
      </c>
      <c r="D6" s="47">
        <v>19373</v>
      </c>
      <c r="E6" s="47">
        <f>SUM(C6:D6)</f>
        <v>23900</v>
      </c>
      <c r="F6" s="48">
        <f>E6/E42*100</f>
        <v>22.813615623985797</v>
      </c>
      <c r="G6" s="119">
        <v>12991</v>
      </c>
      <c r="H6" s="47">
        <v>91143</v>
      </c>
      <c r="I6" s="47">
        <f>SUM(G6:H6)</f>
        <v>104134</v>
      </c>
      <c r="J6" s="103">
        <f>I6/I42*100</f>
        <v>11.545211742779946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 x14ac:dyDescent="0.25">
      <c r="A7" s="259"/>
      <c r="B7" s="15" t="s">
        <v>11</v>
      </c>
      <c r="C7" s="125">
        <v>4297</v>
      </c>
      <c r="D7" s="17">
        <v>10130</v>
      </c>
      <c r="E7" s="17">
        <f>SUM(C7:D7)</f>
        <v>14427</v>
      </c>
      <c r="F7" s="18">
        <f>E7/E43*100</f>
        <v>18.073738145647244</v>
      </c>
      <c r="G7" s="123">
        <v>11734</v>
      </c>
      <c r="H7" s="17">
        <v>48751</v>
      </c>
      <c r="I7" s="17">
        <f>SUM(G7:H7)</f>
        <v>60485</v>
      </c>
      <c r="J7" s="104">
        <f>I7/I43*100</f>
        <v>7.1673184026543435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 x14ac:dyDescent="0.25">
      <c r="A8" s="259"/>
      <c r="B8" s="15" t="s">
        <v>12</v>
      </c>
      <c r="C8" s="125">
        <v>3942</v>
      </c>
      <c r="D8" s="17">
        <v>29492</v>
      </c>
      <c r="E8" s="17">
        <f>SUM(C8:D8)</f>
        <v>33434</v>
      </c>
      <c r="F8" s="18">
        <f>E8/E44*100</f>
        <v>25.752335764736696</v>
      </c>
      <c r="G8" s="123">
        <v>10260</v>
      </c>
      <c r="H8" s="17">
        <v>130750</v>
      </c>
      <c r="I8" s="17">
        <f>SUM(G8:H8)</f>
        <v>141010</v>
      </c>
      <c r="J8" s="104">
        <f>I8/I44*100</f>
        <v>10.900722334228005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 x14ac:dyDescent="0.25">
      <c r="A9" s="259"/>
      <c r="B9" s="15" t="s">
        <v>13</v>
      </c>
      <c r="C9" s="19">
        <f>C6/C7*100</f>
        <v>105.35257156155457</v>
      </c>
      <c r="D9" s="20">
        <f>D6/D7*100</f>
        <v>191.24383020730505</v>
      </c>
      <c r="E9" s="20">
        <f>E6/E7*100</f>
        <v>165.66160670964166</v>
      </c>
      <c r="F9" s="18"/>
      <c r="G9" s="21">
        <f>G6/G7*100</f>
        <v>110.7124595193455</v>
      </c>
      <c r="H9" s="20">
        <f>H6/H7*100</f>
        <v>186.95616500174356</v>
      </c>
      <c r="I9" s="20">
        <f>I6/I7*100</f>
        <v>172.16499958667438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 x14ac:dyDescent="0.25">
      <c r="A10" s="259"/>
      <c r="B10" s="15" t="s">
        <v>14</v>
      </c>
      <c r="C10" s="19">
        <f>C6/C8*100</f>
        <v>114.84018264840184</v>
      </c>
      <c r="D10" s="20">
        <f>D6/D8*100</f>
        <v>65.689000406890003</v>
      </c>
      <c r="E10" s="20">
        <f>E6/E8*100</f>
        <v>71.484117963749469</v>
      </c>
      <c r="F10" s="18"/>
      <c r="G10" s="21">
        <f>G6/G8*100</f>
        <v>126.61793372319687</v>
      </c>
      <c r="H10" s="20">
        <f>H6/H8*100</f>
        <v>69.707839388145317</v>
      </c>
      <c r="I10" s="20">
        <f>I6/I8*100</f>
        <v>73.848663215374799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 x14ac:dyDescent="0.3">
      <c r="A11" s="260"/>
      <c r="B11" s="29" t="s">
        <v>8</v>
      </c>
      <c r="C11" s="69">
        <f>C6/E6*100</f>
        <v>18.94142259414226</v>
      </c>
      <c r="D11" s="31">
        <f>D6/E6*100</f>
        <v>81.058577405857747</v>
      </c>
      <c r="E11" s="31">
        <f>SUM(C11:D11)</f>
        <v>100</v>
      </c>
      <c r="F11" s="32"/>
      <c r="G11" s="30">
        <f>G6/I6*100</f>
        <v>12.47527224537615</v>
      </c>
      <c r="H11" s="31">
        <f>H6/I6*100</f>
        <v>87.524727754623854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 x14ac:dyDescent="0.25">
      <c r="A12" s="261" t="s">
        <v>15</v>
      </c>
      <c r="B12" s="49" t="s">
        <v>10</v>
      </c>
      <c r="C12" s="126">
        <v>7342</v>
      </c>
      <c r="D12" s="47">
        <v>49296</v>
      </c>
      <c r="E12" s="51">
        <f>SUM(C12:D12)</f>
        <v>56638</v>
      </c>
      <c r="F12" s="52">
        <f>E12/E42*100</f>
        <v>54.063496305912452</v>
      </c>
      <c r="G12" s="122">
        <v>44740</v>
      </c>
      <c r="H12" s="51">
        <v>358315</v>
      </c>
      <c r="I12" s="51">
        <f>SUM(G12:H12)</f>
        <v>403055</v>
      </c>
      <c r="J12" s="106">
        <f>I12/I42*100</f>
        <v>44.686224662321351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 x14ac:dyDescent="0.25">
      <c r="A13" s="261"/>
      <c r="B13" s="15" t="s">
        <v>11</v>
      </c>
      <c r="C13" s="125">
        <v>7245</v>
      </c>
      <c r="D13" s="17">
        <v>32808</v>
      </c>
      <c r="E13" s="17">
        <f>SUM(C13:D13)</f>
        <v>40053</v>
      </c>
      <c r="F13" s="18">
        <f>E13/E43*100</f>
        <v>50.17726720368816</v>
      </c>
      <c r="G13" s="123">
        <v>43055</v>
      </c>
      <c r="H13" s="17">
        <v>241513</v>
      </c>
      <c r="I13" s="17">
        <f>SUM(G13:H13)</f>
        <v>284568</v>
      </c>
      <c r="J13" s="104">
        <f>I13/I43*100</f>
        <v>33.720583007465336</v>
      </c>
      <c r="K13" s="91"/>
      <c r="L13" s="131" t="s">
        <v>10</v>
      </c>
      <c r="M13" s="145">
        <f>E6</f>
        <v>23900</v>
      </c>
      <c r="N13" s="145">
        <f>E12</f>
        <v>56638</v>
      </c>
      <c r="O13" s="145">
        <f>E18</f>
        <v>9184</v>
      </c>
      <c r="P13" s="92">
        <f>E24</f>
        <v>458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 x14ac:dyDescent="0.25">
      <c r="A14" s="261"/>
      <c r="B14" s="15" t="s">
        <v>12</v>
      </c>
      <c r="C14" s="125">
        <v>6359</v>
      </c>
      <c r="D14" s="17">
        <v>61289</v>
      </c>
      <c r="E14" s="17">
        <f>SUM(C14:D14)</f>
        <v>67648</v>
      </c>
      <c r="F14" s="18">
        <f>E14/E44*100</f>
        <v>52.105461799751986</v>
      </c>
      <c r="G14" s="123">
        <v>41314</v>
      </c>
      <c r="H14" s="17">
        <v>427018</v>
      </c>
      <c r="I14" s="17">
        <f>SUM(G14:H14)</f>
        <v>468332</v>
      </c>
      <c r="J14" s="104">
        <f>I14/I44*100</f>
        <v>36.204220212989647</v>
      </c>
      <c r="K14" s="91"/>
      <c r="L14" s="132" t="s">
        <v>11</v>
      </c>
      <c r="M14" s="145">
        <f>E7</f>
        <v>14427</v>
      </c>
      <c r="N14" s="145">
        <f>E13</f>
        <v>40053</v>
      </c>
      <c r="O14" s="146">
        <f>E19</f>
        <v>6577</v>
      </c>
      <c r="P14" s="92">
        <f>E25</f>
        <v>309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 x14ac:dyDescent="0.25">
      <c r="A15" s="261"/>
      <c r="B15" s="15" t="s">
        <v>13</v>
      </c>
      <c r="C15" s="23">
        <f>C12/C13*100</f>
        <v>101.33885438233263</v>
      </c>
      <c r="D15" s="24">
        <f>D12/D13*11</f>
        <v>16.528163862472567</v>
      </c>
      <c r="E15" s="24">
        <f>E12/E13*100</f>
        <v>141.407634883779</v>
      </c>
      <c r="F15" s="18"/>
      <c r="G15" s="28">
        <f>G12/G13*100</f>
        <v>103.91359888514691</v>
      </c>
      <c r="H15" s="24">
        <f>H12/H13*100</f>
        <v>148.36261402077736</v>
      </c>
      <c r="I15" s="24">
        <f>I12/I13*100</f>
        <v>141.63749964859014</v>
      </c>
      <c r="J15" s="104"/>
      <c r="K15" s="91"/>
      <c r="L15" s="132" t="s">
        <v>12</v>
      </c>
      <c r="M15" s="145">
        <f>E8</f>
        <v>33434</v>
      </c>
      <c r="N15" s="145">
        <f>E14</f>
        <v>67648</v>
      </c>
      <c r="O15" s="146">
        <f>E20</f>
        <v>14168</v>
      </c>
      <c r="P15" s="92">
        <f>E26</f>
        <v>321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 x14ac:dyDescent="0.25">
      <c r="A16" s="261"/>
      <c r="B16" s="15" t="s">
        <v>14</v>
      </c>
      <c r="C16" s="23">
        <f>C12/C14*100</f>
        <v>115.4584054096556</v>
      </c>
      <c r="D16" s="24">
        <f>D12/D14*100</f>
        <v>80.432051428478189</v>
      </c>
      <c r="E16" s="24">
        <f>E12/E14*100</f>
        <v>83.7245742667928</v>
      </c>
      <c r="F16" s="18"/>
      <c r="G16" s="28">
        <f>G12/G14*100</f>
        <v>108.29258846879992</v>
      </c>
      <c r="H16" s="24">
        <f>H12/H14*100</f>
        <v>83.910982675203385</v>
      </c>
      <c r="I16" s="24">
        <f>I12/I14*100</f>
        <v>86.061810852130534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 x14ac:dyDescent="0.3">
      <c r="A17" s="261"/>
      <c r="B17" s="22" t="s">
        <v>8</v>
      </c>
      <c r="C17" s="70">
        <f>C12/E12*100</f>
        <v>12.963028355521027</v>
      </c>
      <c r="D17" s="26">
        <f>D12/E12*100</f>
        <v>87.036971644478967</v>
      </c>
      <c r="E17" s="26">
        <f>SUM(C17:D17)</f>
        <v>100</v>
      </c>
      <c r="F17" s="27"/>
      <c r="G17" s="25">
        <f>G12/I12*100</f>
        <v>11.100222054062101</v>
      </c>
      <c r="H17" s="26">
        <f>H12/I12*100</f>
        <v>88.899777945937899</v>
      </c>
      <c r="I17" s="26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 x14ac:dyDescent="0.3">
      <c r="A18" s="262" t="s">
        <v>16</v>
      </c>
      <c r="B18" s="46" t="s">
        <v>10</v>
      </c>
      <c r="C18" s="126">
        <v>966</v>
      </c>
      <c r="D18" s="47">
        <v>8218</v>
      </c>
      <c r="E18" s="47">
        <f>SUM(C18:D18)</f>
        <v>9184</v>
      </c>
      <c r="F18" s="48">
        <f>E18/E42*100</f>
        <v>8.766537484965923</v>
      </c>
      <c r="G18" s="119">
        <v>6229</v>
      </c>
      <c r="H18" s="47">
        <v>53511</v>
      </c>
      <c r="I18" s="47">
        <f>SUM(G18:H18)</f>
        <v>59740</v>
      </c>
      <c r="J18" s="103">
        <f>I18/I42*100</f>
        <v>6.6233021828958263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 x14ac:dyDescent="0.25">
      <c r="A19" s="263"/>
      <c r="B19" s="15" t="s">
        <v>11</v>
      </c>
      <c r="C19" s="125">
        <v>1223</v>
      </c>
      <c r="D19" s="17">
        <v>5354</v>
      </c>
      <c r="E19" s="17">
        <f>SUM(C19:D19)</f>
        <v>6577</v>
      </c>
      <c r="F19" s="18">
        <f>E19/E43*100</f>
        <v>8.2394798491662797</v>
      </c>
      <c r="G19" s="123">
        <v>6903</v>
      </c>
      <c r="H19" s="17">
        <v>33769</v>
      </c>
      <c r="I19" s="17">
        <f>SUM(G19:H19)</f>
        <v>40672</v>
      </c>
      <c r="J19" s="104">
        <f>I19/I43*100</f>
        <v>4.8195283801398272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 x14ac:dyDescent="0.25">
      <c r="A20" s="263"/>
      <c r="B20" s="15" t="s">
        <v>12</v>
      </c>
      <c r="C20" s="125">
        <v>1750</v>
      </c>
      <c r="D20" s="17">
        <v>12418</v>
      </c>
      <c r="E20" s="17">
        <f>SUM(C20:D20)</f>
        <v>14168</v>
      </c>
      <c r="F20" s="18">
        <f>E20/E44*100</f>
        <v>10.91281608885534</v>
      </c>
      <c r="G20" s="123">
        <v>9982</v>
      </c>
      <c r="H20" s="17">
        <v>70895</v>
      </c>
      <c r="I20" s="17">
        <f>SUM(G20:H20)</f>
        <v>80877</v>
      </c>
      <c r="J20" s="104">
        <f>I20/I44*100</f>
        <v>6.2521645289366603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 x14ac:dyDescent="0.25">
      <c r="A21" s="263"/>
      <c r="B21" s="15" t="s">
        <v>13</v>
      </c>
      <c r="C21" s="23">
        <f>C18/C19*100</f>
        <v>78.986099754701556</v>
      </c>
      <c r="D21" s="24">
        <f>D18/D19*100</f>
        <v>153.4927157265596</v>
      </c>
      <c r="E21" s="24">
        <f>E18/E19*100</f>
        <v>139.63813288733465</v>
      </c>
      <c r="F21" s="18"/>
      <c r="G21" s="28">
        <f>G18/G19*100</f>
        <v>90.236129219180057</v>
      </c>
      <c r="H21" s="24">
        <f>H18/H19*100</f>
        <v>158.4619029287216</v>
      </c>
      <c r="I21" s="24">
        <f>I18/I19*100</f>
        <v>146.88237608182533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 x14ac:dyDescent="0.25">
      <c r="A22" s="263"/>
      <c r="B22" s="15" t="s">
        <v>14</v>
      </c>
      <c r="C22" s="23">
        <f>C18/C20*100</f>
        <v>55.2</v>
      </c>
      <c r="D22" s="24">
        <f>D18/D20*100</f>
        <v>66.17812852311161</v>
      </c>
      <c r="E22" s="24">
        <f>E18/E20*100</f>
        <v>64.822134387351781</v>
      </c>
      <c r="F22" s="18"/>
      <c r="G22" s="28">
        <f>G18/G20*100</f>
        <v>62.402324183530354</v>
      </c>
      <c r="H22" s="24">
        <f>H18/H20*100</f>
        <v>75.47922984695677</v>
      </c>
      <c r="I22" s="24">
        <f>I18/I20*100</f>
        <v>73.865252173052909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 x14ac:dyDescent="0.3">
      <c r="A23" s="264"/>
      <c r="B23" s="29" t="s">
        <v>8</v>
      </c>
      <c r="C23" s="69">
        <f>C18/E18*100</f>
        <v>10.518292682926829</v>
      </c>
      <c r="D23" s="31">
        <f>D18/E18*100</f>
        <v>89.481707317073173</v>
      </c>
      <c r="E23" s="31">
        <f>SUM(C23:D23)</f>
        <v>100</v>
      </c>
      <c r="F23" s="32"/>
      <c r="G23" s="30">
        <f>G18/I18*100</f>
        <v>10.426849681955138</v>
      </c>
      <c r="H23" s="31">
        <f>H18/I18*100</f>
        <v>89.573150318044853</v>
      </c>
      <c r="I23" s="31">
        <f>SUM(G23:H23)</f>
        <v>99.999999999999986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 x14ac:dyDescent="0.25">
      <c r="A24" s="265" t="s">
        <v>17</v>
      </c>
      <c r="B24" s="49" t="s">
        <v>10</v>
      </c>
      <c r="C24" s="124">
        <v>2</v>
      </c>
      <c r="D24" s="51">
        <v>456</v>
      </c>
      <c r="E24" s="50">
        <f>SUM(C24:D24)</f>
        <v>458</v>
      </c>
      <c r="F24" s="52">
        <f>E24/E42*100</f>
        <v>0.437181420744163</v>
      </c>
      <c r="G24" s="122">
        <v>16</v>
      </c>
      <c r="H24" s="51">
        <v>2334</v>
      </c>
      <c r="I24" s="51">
        <f>SUM(G24:H24)</f>
        <v>2350</v>
      </c>
      <c r="J24" s="106">
        <f>I24/I42*100</f>
        <v>0.26054168278883816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 x14ac:dyDescent="0.25">
      <c r="A25" s="265"/>
      <c r="B25" s="15" t="s">
        <v>11</v>
      </c>
      <c r="C25" s="125">
        <v>6</v>
      </c>
      <c r="D25" s="17">
        <v>303</v>
      </c>
      <c r="E25" s="16">
        <f>SUM(C25:D25)</f>
        <v>309</v>
      </c>
      <c r="F25" s="18">
        <f>E25/E43*100</f>
        <v>0.38710647307167106</v>
      </c>
      <c r="G25" s="123">
        <v>6</v>
      </c>
      <c r="H25" s="17">
        <v>1521</v>
      </c>
      <c r="I25" s="17">
        <f>SUM(G25:H25)</f>
        <v>1527</v>
      </c>
      <c r="J25" s="104">
        <f>I25/I43*100</f>
        <v>0.1809456096693921</v>
      </c>
      <c r="K25" s="91"/>
      <c r="L25" s="132" t="s">
        <v>17</v>
      </c>
      <c r="M25" s="132">
        <f>I24</f>
        <v>2350</v>
      </c>
      <c r="N25" s="132">
        <f>I25</f>
        <v>1527</v>
      </c>
      <c r="O25" s="132">
        <f>I26</f>
        <v>1765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 x14ac:dyDescent="0.25">
      <c r="A26" s="265"/>
      <c r="B26" s="15" t="s">
        <v>12</v>
      </c>
      <c r="C26" s="125">
        <v>8</v>
      </c>
      <c r="D26" s="17">
        <v>313</v>
      </c>
      <c r="E26" s="16">
        <f>SUM(C26:D26)</f>
        <v>321</v>
      </c>
      <c r="F26" s="18">
        <f>E26/E44*100</f>
        <v>0.24724830353773042</v>
      </c>
      <c r="G26" s="123">
        <v>26</v>
      </c>
      <c r="H26" s="17">
        <v>1739</v>
      </c>
      <c r="I26" s="16">
        <f>SUM(G26:H26)</f>
        <v>1765</v>
      </c>
      <c r="J26" s="104">
        <f>I26/I44*100</f>
        <v>0.13644262761444173</v>
      </c>
      <c r="K26" s="91"/>
      <c r="L26" s="131" t="s">
        <v>16</v>
      </c>
      <c r="M26" s="146">
        <f>I18</f>
        <v>59740</v>
      </c>
      <c r="N26" s="146">
        <f>I19</f>
        <v>40672</v>
      </c>
      <c r="O26" s="146">
        <f>I20</f>
        <v>80877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 x14ac:dyDescent="0.25">
      <c r="A27" s="265"/>
      <c r="B27" s="15" t="s">
        <v>13</v>
      </c>
      <c r="C27" s="23">
        <f>C24/C25*100</f>
        <v>33.333333333333329</v>
      </c>
      <c r="D27" s="24">
        <f>D24/D25*100</f>
        <v>150.49504950495049</v>
      </c>
      <c r="E27" s="24">
        <f>E24/E25*100</f>
        <v>148.2200647249191</v>
      </c>
      <c r="F27" s="18"/>
      <c r="G27" s="28">
        <f>G24/G25*100</f>
        <v>266.66666666666663</v>
      </c>
      <c r="H27" s="24">
        <f>H24/H25*100</f>
        <v>153.45167652859962</v>
      </c>
      <c r="I27" s="17">
        <f>I24/I25*100</f>
        <v>153.8965291421087</v>
      </c>
      <c r="J27" s="104"/>
      <c r="K27" s="91"/>
      <c r="L27" s="131" t="s">
        <v>15</v>
      </c>
      <c r="M27" s="146">
        <f>I12</f>
        <v>403055</v>
      </c>
      <c r="N27" s="146">
        <f>I13</f>
        <v>284568</v>
      </c>
      <c r="O27" s="146">
        <f>I14</f>
        <v>468332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 x14ac:dyDescent="0.25">
      <c r="A28" s="265"/>
      <c r="B28" s="15" t="s">
        <v>14</v>
      </c>
      <c r="C28" s="23">
        <f>C24/C26*100</f>
        <v>25</v>
      </c>
      <c r="D28" s="24">
        <f>D24/D26*100</f>
        <v>145.68690095846645</v>
      </c>
      <c r="E28" s="24">
        <f>E24/E26*100</f>
        <v>142.67912772585669</v>
      </c>
      <c r="F28" s="18"/>
      <c r="G28" s="28">
        <f>G24/G26*100</f>
        <v>61.53846153846154</v>
      </c>
      <c r="H28" s="24">
        <f>H24/H26*100</f>
        <v>134.21506612995975</v>
      </c>
      <c r="I28" s="24">
        <f>I24/I26*100</f>
        <v>133.14447592067989</v>
      </c>
      <c r="J28" s="104"/>
      <c r="K28" s="91"/>
      <c r="L28" s="131" t="s">
        <v>9</v>
      </c>
      <c r="M28" s="146">
        <f>I6</f>
        <v>104134</v>
      </c>
      <c r="N28" s="146">
        <f>I7</f>
        <v>60485</v>
      </c>
      <c r="O28" s="146">
        <f>I8</f>
        <v>141010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 x14ac:dyDescent="0.3">
      <c r="A29" s="265"/>
      <c r="B29" s="22" t="s">
        <v>8</v>
      </c>
      <c r="C29" s="70">
        <f>C24/E24*100</f>
        <v>0.43668122270742354</v>
      </c>
      <c r="D29" s="26">
        <f>D24/E24*100</f>
        <v>99.563318777292579</v>
      </c>
      <c r="E29" s="26">
        <f>SUM(C29:D29)</f>
        <v>100</v>
      </c>
      <c r="F29" s="27"/>
      <c r="G29" s="25">
        <f>G24/I24*100</f>
        <v>0.68085106382978722</v>
      </c>
      <c r="H29" s="26">
        <f>H24/I24*100</f>
        <v>99.319148936170208</v>
      </c>
      <c r="I29" s="26">
        <f>SUM(G29:H29)</f>
        <v>100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 x14ac:dyDescent="0.25">
      <c r="A30" s="273" t="s">
        <v>18</v>
      </c>
      <c r="B30" s="53" t="s">
        <v>10</v>
      </c>
      <c r="C30" s="126">
        <f t="shared" ref="C30:J32" si="0">C6+C12+C18+C24</f>
        <v>12837</v>
      </c>
      <c r="D30" s="47">
        <f t="shared" si="0"/>
        <v>77343</v>
      </c>
      <c r="E30" s="47">
        <f t="shared" si="0"/>
        <v>90180</v>
      </c>
      <c r="F30" s="48">
        <f t="shared" si="0"/>
        <v>86.080830835608339</v>
      </c>
      <c r="G30" s="119">
        <f t="shared" si="0"/>
        <v>63976</v>
      </c>
      <c r="H30" s="47">
        <f t="shared" si="0"/>
        <v>505303</v>
      </c>
      <c r="I30" s="47">
        <f t="shared" si="0"/>
        <v>569279</v>
      </c>
      <c r="J30" s="103">
        <f t="shared" si="0"/>
        <v>63.115280270785966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 x14ac:dyDescent="0.25">
      <c r="A31" s="274"/>
      <c r="B31" s="71" t="s">
        <v>11</v>
      </c>
      <c r="C31" s="127">
        <f t="shared" si="0"/>
        <v>12771</v>
      </c>
      <c r="D31" s="72">
        <f t="shared" si="0"/>
        <v>48595</v>
      </c>
      <c r="E31" s="72">
        <f t="shared" si="0"/>
        <v>61366</v>
      </c>
      <c r="F31" s="73">
        <f t="shared" si="0"/>
        <v>76.877591671573356</v>
      </c>
      <c r="G31" s="121">
        <f t="shared" si="0"/>
        <v>61698</v>
      </c>
      <c r="H31" s="72">
        <f t="shared" si="0"/>
        <v>325554</v>
      </c>
      <c r="I31" s="72">
        <f t="shared" si="0"/>
        <v>387252</v>
      </c>
      <c r="J31" s="108">
        <f t="shared" si="0"/>
        <v>45.888375399928904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 x14ac:dyDescent="0.25">
      <c r="A32" s="274"/>
      <c r="B32" s="71" t="s">
        <v>12</v>
      </c>
      <c r="C32" s="127">
        <f t="shared" si="0"/>
        <v>12059</v>
      </c>
      <c r="D32" s="72">
        <f t="shared" si="0"/>
        <v>103512</v>
      </c>
      <c r="E32" s="72">
        <f t="shared" si="0"/>
        <v>115571</v>
      </c>
      <c r="F32" s="73">
        <f t="shared" si="0"/>
        <v>89.017861956881745</v>
      </c>
      <c r="G32" s="121">
        <f t="shared" si="0"/>
        <v>61582</v>
      </c>
      <c r="H32" s="72">
        <f t="shared" si="0"/>
        <v>630402</v>
      </c>
      <c r="I32" s="72">
        <f t="shared" si="0"/>
        <v>691984</v>
      </c>
      <c r="J32" s="108">
        <f t="shared" si="0"/>
        <v>53.493549703768757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 x14ac:dyDescent="0.3">
      <c r="A33" s="274"/>
      <c r="B33" s="71" t="s">
        <v>13</v>
      </c>
      <c r="C33" s="74">
        <f>C30/C31*100</f>
        <v>100.51679586563307</v>
      </c>
      <c r="D33" s="75">
        <f>D30/D31*100</f>
        <v>159.15834962444694</v>
      </c>
      <c r="E33" s="75">
        <f>E30/E31*100</f>
        <v>146.9543395365512</v>
      </c>
      <c r="F33" s="73"/>
      <c r="G33" s="76">
        <f>G30/G31*100</f>
        <v>103.69217802846123</v>
      </c>
      <c r="H33" s="75">
        <f>H30/H31*100</f>
        <v>155.21326723062842</v>
      </c>
      <c r="I33" s="75">
        <f>I30/I31*100</f>
        <v>147.00479274477601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 x14ac:dyDescent="0.25">
      <c r="A34" s="274"/>
      <c r="B34" s="71" t="s">
        <v>14</v>
      </c>
      <c r="C34" s="74">
        <f>C30/C32*100</f>
        <v>106.45161290322579</v>
      </c>
      <c r="D34" s="75">
        <f>D30/D32*100</f>
        <v>74.718873174124738</v>
      </c>
      <c r="E34" s="75">
        <f>E30/E32*100</f>
        <v>78.029955611701894</v>
      </c>
      <c r="F34" s="73"/>
      <c r="G34" s="76">
        <f>G30/G32*100</f>
        <v>103.88749959403722</v>
      </c>
      <c r="H34" s="75">
        <f>H30/H32*100</f>
        <v>80.15567844010647</v>
      </c>
      <c r="I34" s="75">
        <f>I30/I32*100</f>
        <v>82.267653587366183</v>
      </c>
      <c r="J34" s="73"/>
      <c r="K34" s="266" t="s">
        <v>90</v>
      </c>
      <c r="L34" s="267"/>
      <c r="M34" s="267"/>
      <c r="N34" s="267"/>
      <c r="O34" s="267"/>
      <c r="P34" s="267"/>
      <c r="Q34" s="268"/>
    </row>
    <row r="35" spans="1:17" ht="15" customHeight="1" thickBot="1" x14ac:dyDescent="0.3">
      <c r="A35" s="275"/>
      <c r="B35" s="81" t="s">
        <v>8</v>
      </c>
      <c r="C35" s="82">
        <f>C30/E30*100</f>
        <v>14.23486360612109</v>
      </c>
      <c r="D35" s="83">
        <f>D30/E30*100</f>
        <v>85.765136393878905</v>
      </c>
      <c r="E35" s="83">
        <f>SUM(C35:D35)</f>
        <v>100</v>
      </c>
      <c r="F35" s="84"/>
      <c r="G35" s="85">
        <f>G30/I30*100</f>
        <v>11.238074827984169</v>
      </c>
      <c r="H35" s="83">
        <f>H30/I30*100</f>
        <v>88.761925172015836</v>
      </c>
      <c r="I35" s="83">
        <f>SUM(G35:H35)</f>
        <v>100</v>
      </c>
      <c r="J35" s="84"/>
      <c r="K35" s="269"/>
      <c r="L35" s="270"/>
      <c r="M35" s="270"/>
      <c r="N35" s="270"/>
      <c r="O35" s="270"/>
      <c r="P35" s="270"/>
      <c r="Q35" s="271"/>
    </row>
    <row r="36" spans="1:17" ht="15" customHeight="1" x14ac:dyDescent="0.25">
      <c r="A36" s="276" t="s">
        <v>19</v>
      </c>
      <c r="B36" s="53" t="s">
        <v>10</v>
      </c>
      <c r="C36" s="126">
        <v>4003</v>
      </c>
      <c r="D36" s="47">
        <v>10579</v>
      </c>
      <c r="E36" s="47">
        <f>SUM(C36:D36)</f>
        <v>14582</v>
      </c>
      <c r="F36" s="48">
        <f>E36/E42*100</f>
        <v>13.919169164391668</v>
      </c>
      <c r="G36" s="119">
        <v>158897</v>
      </c>
      <c r="H36" s="47">
        <v>173791</v>
      </c>
      <c r="I36" s="47">
        <f>G36+H36</f>
        <v>332688</v>
      </c>
      <c r="J36" s="48">
        <f>I36/I42*100</f>
        <v>36.884719729214041</v>
      </c>
      <c r="K36" s="91"/>
      <c r="L36" s="92"/>
      <c r="M36" s="92"/>
      <c r="N36" s="92"/>
      <c r="O36" s="92"/>
      <c r="P36" s="92"/>
      <c r="Q36" s="93"/>
    </row>
    <row r="37" spans="1:17" ht="15" customHeight="1" x14ac:dyDescent="0.25">
      <c r="A37" s="277"/>
      <c r="B37" s="44" t="s">
        <v>11</v>
      </c>
      <c r="C37" s="128">
        <v>4639</v>
      </c>
      <c r="D37" s="38">
        <v>13818</v>
      </c>
      <c r="E37" s="225">
        <f>SUM(C37:D37)</f>
        <v>18457</v>
      </c>
      <c r="F37" s="39">
        <f>E37/E43*100</f>
        <v>23.122408328426644</v>
      </c>
      <c r="G37" s="120">
        <v>207852</v>
      </c>
      <c r="H37" s="38">
        <v>248796</v>
      </c>
      <c r="I37" s="38">
        <f>G37+H37</f>
        <v>456648</v>
      </c>
      <c r="J37" s="39">
        <f>I37/I43*100</f>
        <v>54.111624600071096</v>
      </c>
      <c r="K37" s="91"/>
      <c r="L37" s="131" t="s">
        <v>9</v>
      </c>
      <c r="M37" s="133">
        <f>J6</f>
        <v>11.545211742779946</v>
      </c>
      <c r="N37" s="92"/>
      <c r="O37" s="92"/>
      <c r="P37" s="92"/>
      <c r="Q37" s="93"/>
    </row>
    <row r="38" spans="1:17" ht="15" customHeight="1" x14ac:dyDescent="0.25">
      <c r="A38" s="277"/>
      <c r="B38" s="44" t="s">
        <v>12</v>
      </c>
      <c r="C38" s="128">
        <v>5320</v>
      </c>
      <c r="D38" s="38">
        <v>8938</v>
      </c>
      <c r="E38" s="38">
        <f>SUM(C38:D38)</f>
        <v>14258</v>
      </c>
      <c r="F38" s="39">
        <f>E38/E44*100</f>
        <v>10.982138043118256</v>
      </c>
      <c r="G38" s="120">
        <v>280580</v>
      </c>
      <c r="H38" s="38">
        <v>321020</v>
      </c>
      <c r="I38" s="38">
        <f>G38+H38</f>
        <v>601600</v>
      </c>
      <c r="J38" s="39">
        <f>I38/I44*100</f>
        <v>46.506450296231243</v>
      </c>
      <c r="K38" s="91"/>
      <c r="L38" s="131" t="s">
        <v>15</v>
      </c>
      <c r="M38" s="133">
        <f>J12</f>
        <v>44.686224662321351</v>
      </c>
      <c r="N38" s="92"/>
      <c r="O38" s="92"/>
      <c r="P38" s="92"/>
      <c r="Q38" s="93"/>
    </row>
    <row r="39" spans="1:17" ht="15" customHeight="1" x14ac:dyDescent="0.25">
      <c r="A39" s="277"/>
      <c r="B39" s="44" t="s">
        <v>13</v>
      </c>
      <c r="C39" s="40">
        <f>C36/C37*100</f>
        <v>86.290148738952368</v>
      </c>
      <c r="D39" s="41">
        <f>D36/D37*100</f>
        <v>76.559559994210446</v>
      </c>
      <c r="E39" s="41">
        <f>E36/E37*100</f>
        <v>79.005255458633584</v>
      </c>
      <c r="F39" s="39"/>
      <c r="G39" s="42">
        <f>G36/G37*100</f>
        <v>76.447183572926889</v>
      </c>
      <c r="H39" s="41">
        <f>H36/H37*100</f>
        <v>69.852811138442732</v>
      </c>
      <c r="I39" s="41">
        <f>I36/I37*100</f>
        <v>72.854364849950073</v>
      </c>
      <c r="J39" s="39"/>
      <c r="K39" s="91"/>
      <c r="L39" s="131" t="s">
        <v>16</v>
      </c>
      <c r="M39" s="133">
        <f>J18</f>
        <v>6.6233021828958263</v>
      </c>
      <c r="N39" s="92"/>
      <c r="O39" s="92"/>
      <c r="P39" s="92"/>
      <c r="Q39" s="93"/>
    </row>
    <row r="40" spans="1:17" ht="15" customHeight="1" x14ac:dyDescent="0.25">
      <c r="A40" s="277"/>
      <c r="B40" s="44" t="s">
        <v>14</v>
      </c>
      <c r="C40" s="40">
        <f>C36/C38*100</f>
        <v>75.244360902255636</v>
      </c>
      <c r="D40" s="41">
        <f>D36/D38*100</f>
        <v>118.35981203848735</v>
      </c>
      <c r="E40" s="41">
        <f>E36/E38*100</f>
        <v>102.27240847243652</v>
      </c>
      <c r="F40" s="39"/>
      <c r="G40" s="42">
        <f>G36/G38*100</f>
        <v>56.631620215268377</v>
      </c>
      <c r="H40" s="41">
        <f>H36/H38*100</f>
        <v>54.137125412746869</v>
      </c>
      <c r="I40" s="41">
        <f>I36/I38*100</f>
        <v>55.300531914893611</v>
      </c>
      <c r="J40" s="39"/>
      <c r="K40" s="91"/>
      <c r="L40" s="132" t="s">
        <v>17</v>
      </c>
      <c r="M40" s="133">
        <f>J24</f>
        <v>0.26054168278883816</v>
      </c>
      <c r="N40" s="92"/>
      <c r="O40" s="92"/>
      <c r="P40" s="92"/>
      <c r="Q40" s="93"/>
    </row>
    <row r="41" spans="1:17" ht="15" customHeight="1" thickBot="1" x14ac:dyDescent="0.3">
      <c r="A41" s="278"/>
      <c r="B41" s="45" t="s">
        <v>8</v>
      </c>
      <c r="C41" s="78">
        <f>C36/E36*100</f>
        <v>27.451652722534632</v>
      </c>
      <c r="D41" s="79">
        <f>D36/E36*100</f>
        <v>72.548347277465368</v>
      </c>
      <c r="E41" s="79">
        <f>SUM(C41:D41)</f>
        <v>100</v>
      </c>
      <c r="F41" s="43"/>
      <c r="G41" s="80">
        <f>G36/I36*100</f>
        <v>47.761566392535947</v>
      </c>
      <c r="H41" s="79">
        <f>H36/I36*100</f>
        <v>52.238433607464053</v>
      </c>
      <c r="I41" s="79">
        <f>SUM(G41:H41)</f>
        <v>100</v>
      </c>
      <c r="J41" s="43"/>
      <c r="K41" s="91"/>
      <c r="L41" s="132" t="s">
        <v>91</v>
      </c>
      <c r="M41" s="133">
        <f>J36</f>
        <v>36.884719729214041</v>
      </c>
      <c r="N41" s="92"/>
      <c r="O41" s="92"/>
      <c r="P41" s="92"/>
      <c r="Q41" s="93"/>
    </row>
    <row r="42" spans="1:17" ht="15" customHeight="1" x14ac:dyDescent="0.25">
      <c r="A42" s="256" t="s">
        <v>88</v>
      </c>
      <c r="B42" s="77" t="s">
        <v>10</v>
      </c>
      <c r="C42" s="129">
        <f t="shared" ref="C42:D44" si="1">C30+C36</f>
        <v>16840</v>
      </c>
      <c r="D42" s="86">
        <f t="shared" si="1"/>
        <v>87922</v>
      </c>
      <c r="E42" s="86">
        <f>SUM(C42:D42)</f>
        <v>104762</v>
      </c>
      <c r="F42" s="87">
        <f>F6+F12+F18+F24+F36</f>
        <v>100</v>
      </c>
      <c r="G42" s="117">
        <f>G30+G36</f>
        <v>222873</v>
      </c>
      <c r="H42" s="86">
        <f t="shared" ref="G42:H44" si="2">H30+H36</f>
        <v>679094</v>
      </c>
      <c r="I42" s="86">
        <f>SUM(G42:H42)</f>
        <v>901967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 x14ac:dyDescent="0.25">
      <c r="A43" s="256"/>
      <c r="B43" s="54" t="s">
        <v>11</v>
      </c>
      <c r="C43" s="130">
        <f t="shared" si="1"/>
        <v>17410</v>
      </c>
      <c r="D43" s="55">
        <f t="shared" si="1"/>
        <v>62413</v>
      </c>
      <c r="E43" s="55">
        <f>SUM(C43:D43)</f>
        <v>79823</v>
      </c>
      <c r="F43" s="56">
        <f>F31+F37</f>
        <v>100</v>
      </c>
      <c r="G43" s="118">
        <f t="shared" si="2"/>
        <v>269550</v>
      </c>
      <c r="H43" s="55">
        <f t="shared" si="2"/>
        <v>574350</v>
      </c>
      <c r="I43" s="55">
        <f>SUM(G43:H43)</f>
        <v>843900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 x14ac:dyDescent="0.25">
      <c r="A44" s="256"/>
      <c r="B44" s="54" t="s">
        <v>12</v>
      </c>
      <c r="C44" s="130">
        <f t="shared" si="1"/>
        <v>17379</v>
      </c>
      <c r="D44" s="55">
        <f t="shared" si="1"/>
        <v>112450</v>
      </c>
      <c r="E44" s="55">
        <f>SUM(C44:D44)</f>
        <v>129829</v>
      </c>
      <c r="F44" s="56">
        <f>F32+F38</f>
        <v>100</v>
      </c>
      <c r="G44" s="118">
        <f t="shared" si="2"/>
        <v>342162</v>
      </c>
      <c r="H44" s="55">
        <f t="shared" si="2"/>
        <v>951422</v>
      </c>
      <c r="I44" s="254">
        <f>SUM(G44:H44)</f>
        <v>1293584</v>
      </c>
      <c r="J44" s="56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 x14ac:dyDescent="0.25">
      <c r="A45" s="256"/>
      <c r="B45" s="54" t="s">
        <v>13</v>
      </c>
      <c r="C45" s="57">
        <f>C42/C43*100</f>
        <v>96.726019529006308</v>
      </c>
      <c r="D45" s="58">
        <f>D42/D43*100</f>
        <v>140.87129283963279</v>
      </c>
      <c r="E45" s="58">
        <f>E42/E43*100</f>
        <v>131.24287486062914</v>
      </c>
      <c r="F45" s="56"/>
      <c r="G45" s="59">
        <f>G42/G43*100</f>
        <v>82.683361157484697</v>
      </c>
      <c r="H45" s="58">
        <f>H42/H43*100</f>
        <v>118.23696352398363</v>
      </c>
      <c r="I45" s="58">
        <f>I42/I43*100</f>
        <v>106.8807915629814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 x14ac:dyDescent="0.25">
      <c r="A46" s="256"/>
      <c r="B46" s="54" t="s">
        <v>14</v>
      </c>
      <c r="C46" s="57">
        <f>C42/C44*100</f>
        <v>96.898555728177683</v>
      </c>
      <c r="D46" s="58">
        <f>D42/D44*100</f>
        <v>78.18763895064474</v>
      </c>
      <c r="E46" s="58">
        <f>E42/E44*100</f>
        <v>80.692295249905641</v>
      </c>
      <c r="F46" s="56"/>
      <c r="G46" s="59">
        <f>G42/G44*100</f>
        <v>65.136689638241535</v>
      </c>
      <c r="H46" s="58">
        <f>H42/H44*100</f>
        <v>71.376739238739489</v>
      </c>
      <c r="I46" s="58">
        <f>I42/I44*100</f>
        <v>69.726202550433527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 x14ac:dyDescent="0.3">
      <c r="A47" s="257"/>
      <c r="B47" s="60" t="s">
        <v>8</v>
      </c>
      <c r="C47" s="61">
        <f>C42/E42*100</f>
        <v>16.074530841335598</v>
      </c>
      <c r="D47" s="62">
        <f>D42/E42*100</f>
        <v>83.925469158664399</v>
      </c>
      <c r="E47" s="62">
        <f>SUM(C47:D47)</f>
        <v>100</v>
      </c>
      <c r="F47" s="63"/>
      <c r="G47" s="64">
        <f>G42/I42*100</f>
        <v>24.709662326892225</v>
      </c>
      <c r="H47" s="62">
        <f>H42/I42*100</f>
        <v>75.290337673107771</v>
      </c>
      <c r="I47" s="62">
        <f>SUM(G47:H47)</f>
        <v>100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 x14ac:dyDescent="0.25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 x14ac:dyDescent="0.25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 x14ac:dyDescent="0.25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 x14ac:dyDescent="0.25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 x14ac:dyDescent="0.25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 x14ac:dyDescent="0.25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 x14ac:dyDescent="0.25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 x14ac:dyDescent="0.25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 x14ac:dyDescent="0.25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 x14ac:dyDescent="0.25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 x14ac:dyDescent="0.25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 x14ac:dyDescent="0.25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 x14ac:dyDescent="0.25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 x14ac:dyDescent="0.25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 x14ac:dyDescent="0.25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 x14ac:dyDescent="0.25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 x14ac:dyDescent="0.25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 x14ac:dyDescent="0.25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 x14ac:dyDescent="0.25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 x14ac:dyDescent="0.25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 x14ac:dyDescent="0.25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 x14ac:dyDescent="0.25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 x14ac:dyDescent="0.25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 x14ac:dyDescent="0.25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 x14ac:dyDescent="0.25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opLeftCell="A19" zoomScale="80" zoomScaleNormal="80" zoomScaleSheetLayoutView="80" zoomScalePageLayoutView="60" workbookViewId="0">
      <selection activeCell="A4" sqref="A4:A5"/>
    </sheetView>
  </sheetViews>
  <sheetFormatPr defaultRowHeight="15" x14ac:dyDescent="0.25"/>
  <cols>
    <col min="1" max="1" width="25.42578125" customWidth="1"/>
  </cols>
  <sheetData>
    <row r="1" spans="1:62" ht="15" customHeight="1" x14ac:dyDescent="0.25">
      <c r="A1" s="282" t="s">
        <v>20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 x14ac:dyDescent="0.25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 x14ac:dyDescent="0.3">
      <c r="A3" s="283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 x14ac:dyDescent="0.25">
      <c r="A4" s="291" t="s">
        <v>21</v>
      </c>
      <c r="B4" s="284" t="s">
        <v>10</v>
      </c>
      <c r="C4" s="284"/>
      <c r="D4" s="284"/>
      <c r="E4" s="285" t="s">
        <v>11</v>
      </c>
      <c r="F4" s="284"/>
      <c r="G4" s="286"/>
      <c r="H4" s="284" t="s">
        <v>12</v>
      </c>
      <c r="I4" s="284"/>
      <c r="J4" s="284"/>
      <c r="K4" s="287" t="s">
        <v>22</v>
      </c>
      <c r="L4" s="288"/>
      <c r="M4" s="284" t="s">
        <v>14</v>
      </c>
      <c r="N4" s="284"/>
      <c r="O4" s="289" t="s">
        <v>23</v>
      </c>
      <c r="P4" s="290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 x14ac:dyDescent="0.3">
      <c r="A5" s="292"/>
      <c r="B5" s="33" t="s">
        <v>24</v>
      </c>
      <c r="C5" s="34" t="s">
        <v>25</v>
      </c>
      <c r="D5" s="188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88" t="s">
        <v>26</v>
      </c>
      <c r="K5" s="35" t="s">
        <v>24</v>
      </c>
      <c r="L5" s="37" t="s">
        <v>25</v>
      </c>
      <c r="M5" s="33" t="s">
        <v>24</v>
      </c>
      <c r="N5" s="179" t="s">
        <v>25</v>
      </c>
      <c r="O5" s="35" t="s">
        <v>24</v>
      </c>
      <c r="P5" s="37" t="s">
        <v>25</v>
      </c>
      <c r="Q5" s="109" t="str">
        <f t="shared" ref="Q5:Q14" si="0">A6</f>
        <v>Njemačka</v>
      </c>
      <c r="R5" s="158">
        <f>D6</f>
        <v>36.121479977304624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 x14ac:dyDescent="0.25">
      <c r="A6" s="249" t="s">
        <v>31</v>
      </c>
      <c r="B6" s="184">
        <v>26252</v>
      </c>
      <c r="C6" s="185">
        <v>205632</v>
      </c>
      <c r="D6" s="189">
        <f t="shared" ref="D6:D37" si="1">IF($C$83&lt;&gt;0,C6/$C$83*100,0)</f>
        <v>36.121479977304624</v>
      </c>
      <c r="E6" s="186">
        <v>16997</v>
      </c>
      <c r="F6" s="185">
        <v>138251</v>
      </c>
      <c r="G6" s="187">
        <f t="shared" ref="G6:G37" si="2">IF($F$83&lt;&gt;0,F6/$F$83*100,0)</f>
        <v>35.700525755838576</v>
      </c>
      <c r="H6" s="184">
        <v>26391</v>
      </c>
      <c r="I6" s="185">
        <v>202104</v>
      </c>
      <c r="J6" s="189">
        <f t="shared" ref="J6:J37" si="3">IF($I$83&lt;&gt;0,I6/$I$83*100,0)</f>
        <v>29.20645564059285</v>
      </c>
      <c r="K6" s="195">
        <f>IF(OR(B6&lt;&gt;0)*(E6&lt;&gt;0),B6/E6*100," ")</f>
        <v>154.45078543272342</v>
      </c>
      <c r="L6" s="196">
        <f>IF(OR(C6&lt;&gt;0)*(F6&lt;&gt;0),C6/F6*100," ")</f>
        <v>148.73816464257038</v>
      </c>
      <c r="M6" s="193">
        <f>IF(OR(B6&lt;&gt;0)*(H6&lt;&gt;0),B6/H6*100," ")</f>
        <v>99.473305293471256</v>
      </c>
      <c r="N6" s="194">
        <f>IF(OR(C6&lt;&gt;0)*(I6&lt;&gt;0),C6/I6*100," ")</f>
        <v>101.74563591022444</v>
      </c>
      <c r="O6" s="195">
        <f>IF(OR(E6&lt;&gt;0)*(H6&lt;&gt;0),E6/H6*100," ")</f>
        <v>64.404531847978475</v>
      </c>
      <c r="P6" s="196">
        <f>IF(OR(F6&lt;&gt;0)*(I6&lt;&gt;0),F6/I6*100," ")</f>
        <v>68.405870245022356</v>
      </c>
      <c r="Q6" s="109" t="str">
        <f t="shared" si="0"/>
        <v>Austrija</v>
      </c>
      <c r="R6" s="158">
        <f t="shared" ref="R6:R14" si="4">D7</f>
        <v>11.264423946781807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 x14ac:dyDescent="0.25">
      <c r="A7" s="247" t="s">
        <v>37</v>
      </c>
      <c r="B7" s="167">
        <v>11855</v>
      </c>
      <c r="C7" s="168">
        <v>64126</v>
      </c>
      <c r="D7" s="190">
        <f t="shared" si="1"/>
        <v>11.264423946781807</v>
      </c>
      <c r="E7" s="171">
        <v>4201</v>
      </c>
      <c r="F7" s="168">
        <v>24398</v>
      </c>
      <c r="G7" s="65">
        <f t="shared" si="2"/>
        <v>6.300290250276305</v>
      </c>
      <c r="H7" s="167">
        <v>15586</v>
      </c>
      <c r="I7" s="168">
        <v>80796</v>
      </c>
      <c r="J7" s="189">
        <f t="shared" si="3"/>
        <v>11.675992508497306</v>
      </c>
      <c r="K7" s="66">
        <f t="shared" ref="K7:K70" si="5">IF(OR(B7&lt;&gt;0)*(E7&lt;&gt;0),B7/E7*100," ")</f>
        <v>282.19471554391811</v>
      </c>
      <c r="L7" s="67">
        <f t="shared" ref="L7:L70" si="6">IF(OR(C7&lt;&gt;0)*(F7&lt;&gt;0),C7/F7*100," ")</f>
        <v>262.83301909992622</v>
      </c>
      <c r="M7" s="68">
        <f t="shared" ref="M7:M70" si="7">IF(OR(B7&lt;&gt;0)*(H7&lt;&gt;0),B7/H7*100," ")</f>
        <v>76.061850378544847</v>
      </c>
      <c r="N7" s="180">
        <f t="shared" ref="N7:N70" si="8">IF(OR(C7&lt;&gt;0)*(I7&lt;&gt;0),C7/I7*100," ")</f>
        <v>79.367790484677457</v>
      </c>
      <c r="O7" s="66">
        <f t="shared" ref="O7:O70" si="9">IF(OR(E7&lt;&gt;0)*(H7&lt;&gt;0),E7/H7*100," ")</f>
        <v>26.95367637623508</v>
      </c>
      <c r="P7" s="67">
        <f t="shared" ref="P7:P70" si="10">IF(OR(F7&lt;&gt;0)*(I7&lt;&gt;0),F7/I7*100," ")</f>
        <v>30.197039457398883</v>
      </c>
      <c r="Q7" s="109" t="str">
        <f t="shared" si="0"/>
        <v>Hrvatska</v>
      </c>
      <c r="R7" s="158">
        <f t="shared" si="4"/>
        <v>11.238074827984169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 x14ac:dyDescent="0.25">
      <c r="A8" s="247" t="s">
        <v>92</v>
      </c>
      <c r="B8" s="167">
        <v>12837</v>
      </c>
      <c r="C8" s="168">
        <v>63976</v>
      </c>
      <c r="D8" s="190">
        <f t="shared" si="1"/>
        <v>11.238074827984169</v>
      </c>
      <c r="E8" s="171">
        <v>12771</v>
      </c>
      <c r="F8" s="168">
        <v>61698</v>
      </c>
      <c r="G8" s="65">
        <f t="shared" si="2"/>
        <v>15.932261163273528</v>
      </c>
      <c r="H8" s="167">
        <v>12059</v>
      </c>
      <c r="I8" s="168">
        <v>61582</v>
      </c>
      <c r="J8" s="189">
        <f t="shared" si="3"/>
        <v>8.8993387130338277</v>
      </c>
      <c r="K8" s="66">
        <f t="shared" si="5"/>
        <v>100.51679586563307</v>
      </c>
      <c r="L8" s="67">
        <f t="shared" si="6"/>
        <v>103.69217802846123</v>
      </c>
      <c r="M8" s="68">
        <f t="shared" si="7"/>
        <v>106.45161290322579</v>
      </c>
      <c r="N8" s="180">
        <f t="shared" si="8"/>
        <v>103.88749959403722</v>
      </c>
      <c r="O8" s="66">
        <f t="shared" si="9"/>
        <v>105.90430383945602</v>
      </c>
      <c r="P8" s="67">
        <f t="shared" si="10"/>
        <v>100.18836673053815</v>
      </c>
      <c r="Q8" s="109" t="str">
        <f t="shared" si="0"/>
        <v>Slovenija</v>
      </c>
      <c r="R8" s="158">
        <f t="shared" si="4"/>
        <v>8.0257659249682494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 x14ac:dyDescent="0.25">
      <c r="A9" s="247" t="s">
        <v>29</v>
      </c>
      <c r="B9" s="167">
        <v>8213</v>
      </c>
      <c r="C9" s="168">
        <v>45689</v>
      </c>
      <c r="D9" s="190">
        <f t="shared" si="1"/>
        <v>8.0257659249682494</v>
      </c>
      <c r="E9" s="171">
        <v>7908</v>
      </c>
      <c r="F9" s="168">
        <v>40029</v>
      </c>
      <c r="G9" s="65">
        <f t="shared" si="2"/>
        <v>10.336679991323479</v>
      </c>
      <c r="H9" s="167">
        <v>13242</v>
      </c>
      <c r="I9" s="168">
        <v>63762</v>
      </c>
      <c r="J9" s="189">
        <f t="shared" si="3"/>
        <v>9.2143748988415908</v>
      </c>
      <c r="K9" s="66">
        <f t="shared" si="5"/>
        <v>103.85685381891756</v>
      </c>
      <c r="L9" s="67">
        <f t="shared" si="6"/>
        <v>114.13974868220539</v>
      </c>
      <c r="M9" s="68">
        <f t="shared" si="7"/>
        <v>62.022353118864217</v>
      </c>
      <c r="N9" s="180">
        <f t="shared" si="8"/>
        <v>71.655531507794606</v>
      </c>
      <c r="O9" s="66">
        <f t="shared" si="9"/>
        <v>59.719075668328045</v>
      </c>
      <c r="P9" s="67">
        <f t="shared" si="10"/>
        <v>62.778771054860258</v>
      </c>
      <c r="Q9" s="109" t="str">
        <f t="shared" si="0"/>
        <v>Mađarska</v>
      </c>
      <c r="R9" s="158">
        <f t="shared" si="4"/>
        <v>5.6383601011103517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 x14ac:dyDescent="0.25">
      <c r="A10" s="247" t="s">
        <v>53</v>
      </c>
      <c r="B10" s="167">
        <v>6066</v>
      </c>
      <c r="C10" s="168">
        <v>32098</v>
      </c>
      <c r="D10" s="190">
        <f t="shared" si="1"/>
        <v>5.6383601011103517</v>
      </c>
      <c r="E10" s="171">
        <v>3362</v>
      </c>
      <c r="F10" s="168">
        <v>17490</v>
      </c>
      <c r="G10" s="65">
        <f t="shared" si="2"/>
        <v>4.5164389079978928</v>
      </c>
      <c r="H10" s="167">
        <v>9288</v>
      </c>
      <c r="I10" s="168">
        <v>47088</v>
      </c>
      <c r="J10" s="189">
        <f t="shared" si="3"/>
        <v>6.8047816134477097</v>
      </c>
      <c r="K10" s="66">
        <f t="shared" si="5"/>
        <v>180.42831647828675</v>
      </c>
      <c r="L10" s="67">
        <f t="shared" si="6"/>
        <v>183.52201257861637</v>
      </c>
      <c r="M10" s="68">
        <f t="shared" si="7"/>
        <v>65.310077519379846</v>
      </c>
      <c r="N10" s="180">
        <f t="shared" si="8"/>
        <v>68.165987088005437</v>
      </c>
      <c r="O10" s="66">
        <f t="shared" si="9"/>
        <v>36.19724375538329</v>
      </c>
      <c r="P10" s="67">
        <f t="shared" si="10"/>
        <v>37.143221202854235</v>
      </c>
      <c r="Q10" s="109" t="str">
        <f t="shared" si="0"/>
        <v>Češka</v>
      </c>
      <c r="R10" s="158">
        <f t="shared" si="4"/>
        <v>5.1045269542702263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 x14ac:dyDescent="0.25">
      <c r="A11" s="248" t="s">
        <v>43</v>
      </c>
      <c r="B11" s="175">
        <v>4465</v>
      </c>
      <c r="C11" s="176">
        <v>29059</v>
      </c>
      <c r="D11" s="191">
        <f t="shared" si="1"/>
        <v>5.1045269542702263</v>
      </c>
      <c r="E11" s="177">
        <v>3175</v>
      </c>
      <c r="F11" s="176">
        <v>19631</v>
      </c>
      <c r="G11" s="178">
        <f t="shared" si="2"/>
        <v>5.0693088738082697</v>
      </c>
      <c r="H11" s="175">
        <v>3747</v>
      </c>
      <c r="I11" s="169">
        <v>24141</v>
      </c>
      <c r="J11" s="219">
        <f t="shared" si="3"/>
        <v>3.4886644777913944</v>
      </c>
      <c r="K11" s="148">
        <f t="shared" si="5"/>
        <v>140.62992125984252</v>
      </c>
      <c r="L11" s="149">
        <f t="shared" si="6"/>
        <v>148.02608119810503</v>
      </c>
      <c r="M11" s="150">
        <f t="shared" si="7"/>
        <v>119.16199626367761</v>
      </c>
      <c r="N11" s="181">
        <f t="shared" si="8"/>
        <v>120.37198127666626</v>
      </c>
      <c r="O11" s="148">
        <f t="shared" si="9"/>
        <v>84.734454230050702</v>
      </c>
      <c r="P11" s="149">
        <f t="shared" si="10"/>
        <v>81.318089557184862</v>
      </c>
      <c r="Q11" s="109" t="str">
        <f t="shared" si="0"/>
        <v>Poljska</v>
      </c>
      <c r="R11" s="158">
        <f t="shared" si="4"/>
        <v>4.3871282798065625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 x14ac:dyDescent="0.25">
      <c r="A12" s="248" t="s">
        <v>35</v>
      </c>
      <c r="B12" s="175">
        <v>3448</v>
      </c>
      <c r="C12" s="176">
        <v>24975</v>
      </c>
      <c r="D12" s="191">
        <f t="shared" si="1"/>
        <v>4.3871282798065625</v>
      </c>
      <c r="E12" s="177">
        <v>2934</v>
      </c>
      <c r="F12" s="176">
        <v>19379</v>
      </c>
      <c r="G12" s="178">
        <f t="shared" si="2"/>
        <v>5.0042349684443206</v>
      </c>
      <c r="H12" s="175">
        <v>3582</v>
      </c>
      <c r="I12" s="169">
        <v>24068</v>
      </c>
      <c r="J12" s="219">
        <f t="shared" si="3"/>
        <v>3.4781151009271891</v>
      </c>
      <c r="K12" s="148">
        <f t="shared" si="5"/>
        <v>117.51874573960464</v>
      </c>
      <c r="L12" s="149">
        <f t="shared" si="6"/>
        <v>128.87661902058929</v>
      </c>
      <c r="M12" s="150">
        <f t="shared" si="7"/>
        <v>96.259073143495257</v>
      </c>
      <c r="N12" s="181">
        <f t="shared" si="8"/>
        <v>103.76848928037228</v>
      </c>
      <c r="O12" s="148">
        <f t="shared" si="9"/>
        <v>81.909547738693462</v>
      </c>
      <c r="P12" s="149">
        <f t="shared" si="10"/>
        <v>80.517699850423796</v>
      </c>
      <c r="Q12" s="109" t="str">
        <f t="shared" si="0"/>
        <v>Slovačka</v>
      </c>
      <c r="R12" s="158">
        <f t="shared" si="4"/>
        <v>4.0271993170308402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 x14ac:dyDescent="0.25">
      <c r="A13" s="248" t="s">
        <v>60</v>
      </c>
      <c r="B13" s="175">
        <v>3508</v>
      </c>
      <c r="C13" s="176">
        <v>22926</v>
      </c>
      <c r="D13" s="191">
        <f t="shared" si="1"/>
        <v>4.0271993170308402</v>
      </c>
      <c r="E13" s="177">
        <v>1760</v>
      </c>
      <c r="F13" s="176">
        <v>10942</v>
      </c>
      <c r="G13" s="178">
        <f t="shared" si="2"/>
        <v>2.8255502876679786</v>
      </c>
      <c r="H13" s="175">
        <v>4456</v>
      </c>
      <c r="I13" s="169">
        <v>28256</v>
      </c>
      <c r="J13" s="219">
        <f t="shared" si="3"/>
        <v>4.0833314065065087</v>
      </c>
      <c r="K13" s="148">
        <f t="shared" si="5"/>
        <v>199.31818181818181</v>
      </c>
      <c r="L13" s="149">
        <f t="shared" si="6"/>
        <v>209.52293913361362</v>
      </c>
      <c r="M13" s="150">
        <f t="shared" si="7"/>
        <v>78.725314183123871</v>
      </c>
      <c r="N13" s="181">
        <f t="shared" si="8"/>
        <v>81.136749716874291</v>
      </c>
      <c r="O13" s="148">
        <f t="shared" si="9"/>
        <v>39.497307001795335</v>
      </c>
      <c r="P13" s="149">
        <f t="shared" si="10"/>
        <v>38.724518686296719</v>
      </c>
      <c r="Q13" s="109" t="str">
        <f t="shared" si="0"/>
        <v>Italija</v>
      </c>
      <c r="R13" s="158">
        <f t="shared" si="4"/>
        <v>3.8900082384911441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 x14ac:dyDescent="0.25">
      <c r="A14" s="248" t="s">
        <v>49</v>
      </c>
      <c r="B14" s="175">
        <v>3678</v>
      </c>
      <c r="C14" s="176">
        <v>22145</v>
      </c>
      <c r="D14" s="191">
        <f>IF($C$83&lt;&gt;0,C14/$C$83*100,0)</f>
        <v>3.8900082384911441</v>
      </c>
      <c r="E14" s="177">
        <v>2182</v>
      </c>
      <c r="F14" s="176">
        <v>14352</v>
      </c>
      <c r="G14" s="178">
        <f t="shared" si="2"/>
        <v>3.7061138483468126</v>
      </c>
      <c r="H14" s="175">
        <v>12226</v>
      </c>
      <c r="I14" s="169">
        <v>71710</v>
      </c>
      <c r="J14" s="219">
        <f t="shared" si="3"/>
        <v>10.362956368933386</v>
      </c>
      <c r="K14" s="148">
        <f t="shared" si="5"/>
        <v>168.56095325389552</v>
      </c>
      <c r="L14" s="149">
        <f t="shared" si="6"/>
        <v>154.29905239687849</v>
      </c>
      <c r="M14" s="150">
        <f t="shared" si="7"/>
        <v>30.083428758383775</v>
      </c>
      <c r="N14" s="181">
        <f t="shared" si="8"/>
        <v>30.881327569376655</v>
      </c>
      <c r="O14" s="148">
        <f t="shared" si="9"/>
        <v>17.847210862097171</v>
      </c>
      <c r="P14" s="149">
        <f t="shared" si="10"/>
        <v>20.013945056477478</v>
      </c>
      <c r="Q14" s="109" t="str">
        <f t="shared" si="0"/>
        <v>Bosna i Hercegovina</v>
      </c>
      <c r="R14" s="158">
        <f t="shared" si="4"/>
        <v>1.3149966887940712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 x14ac:dyDescent="0.3">
      <c r="A15" s="248" t="s">
        <v>106</v>
      </c>
      <c r="B15" s="175">
        <v>848</v>
      </c>
      <c r="C15" s="176">
        <v>7486</v>
      </c>
      <c r="D15" s="191">
        <f t="shared" si="1"/>
        <v>1.3149966887940712</v>
      </c>
      <c r="E15" s="177">
        <v>726</v>
      </c>
      <c r="F15" s="176">
        <v>7111</v>
      </c>
      <c r="G15" s="178">
        <f t="shared" si="2"/>
        <v>1.8362719882660385</v>
      </c>
      <c r="H15" s="175">
        <v>1139</v>
      </c>
      <c r="I15" s="169">
        <v>9407</v>
      </c>
      <c r="J15" s="219">
        <f t="shared" si="3"/>
        <v>1.3594244953640546</v>
      </c>
      <c r="K15" s="148">
        <f t="shared" si="5"/>
        <v>116.80440771349862</v>
      </c>
      <c r="L15" s="149">
        <f t="shared" si="6"/>
        <v>105.27351989874842</v>
      </c>
      <c r="M15" s="150">
        <f t="shared" si="7"/>
        <v>74.451273046532037</v>
      </c>
      <c r="N15" s="181">
        <f t="shared" si="8"/>
        <v>79.579036887424266</v>
      </c>
      <c r="O15" s="148">
        <f t="shared" si="9"/>
        <v>63.740122914837571</v>
      </c>
      <c r="P15" s="149">
        <f t="shared" si="10"/>
        <v>75.592643775911554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 x14ac:dyDescent="0.25">
      <c r="A16" s="16" t="s">
        <v>28</v>
      </c>
      <c r="B16" s="123">
        <v>1287</v>
      </c>
      <c r="C16" s="17">
        <v>6567</v>
      </c>
      <c r="D16" s="192">
        <f t="shared" si="1"/>
        <v>1.1535644209605485</v>
      </c>
      <c r="E16" s="125">
        <v>801</v>
      </c>
      <c r="F16" s="17">
        <v>4824</v>
      </c>
      <c r="G16" s="147">
        <f t="shared" si="2"/>
        <v>1.245700474109882</v>
      </c>
      <c r="H16" s="123">
        <v>1689</v>
      </c>
      <c r="I16" s="17">
        <v>8283</v>
      </c>
      <c r="J16" s="220">
        <f t="shared" si="3"/>
        <v>1.196992994057666</v>
      </c>
      <c r="K16" s="151">
        <f>IF(OR(B19&lt;&gt;0)*(E16&lt;&gt;0),B19/E16*100," ")</f>
        <v>103.37078651685394</v>
      </c>
      <c r="L16" s="152">
        <f>IF(OR(C19&lt;&gt;0)*(F16&lt;&gt;0),C19/F16*100," ")</f>
        <v>109.90878938640132</v>
      </c>
      <c r="M16" s="153">
        <f>IF(OR(B19&lt;&gt;0)*(H16&lt;&gt;0),B19/H16*100," ")</f>
        <v>49.023090586145642</v>
      </c>
      <c r="N16" s="182">
        <f>IF(OR(C19&lt;&gt;0)*(I16&lt;&gt;0),C19/I16*100," ")</f>
        <v>64.010624169986713</v>
      </c>
      <c r="O16" s="151">
        <f t="shared" si="9"/>
        <v>47.424511545293072</v>
      </c>
      <c r="P16" s="152">
        <f t="shared" si="10"/>
        <v>58.239768199927568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 x14ac:dyDescent="0.25">
      <c r="A17" s="16" t="s">
        <v>56</v>
      </c>
      <c r="B17" s="123">
        <v>1245</v>
      </c>
      <c r="C17" s="17">
        <v>6399</v>
      </c>
      <c r="D17" s="192">
        <f t="shared" si="1"/>
        <v>1.1240534079071949</v>
      </c>
      <c r="E17" s="125">
        <v>356</v>
      </c>
      <c r="F17" s="17">
        <v>2156</v>
      </c>
      <c r="G17" s="147">
        <f t="shared" si="2"/>
        <v>0.55674341255823079</v>
      </c>
      <c r="H17" s="123">
        <v>1227</v>
      </c>
      <c r="I17" s="17">
        <v>6522</v>
      </c>
      <c r="J17" s="220">
        <f t="shared" si="3"/>
        <v>0.9425073412102013</v>
      </c>
      <c r="K17" s="151">
        <f>IF(OR(B22&lt;&gt;0)*(E17&lt;&gt;0),B22/E17*100," ")</f>
        <v>121.91011235955057</v>
      </c>
      <c r="L17" s="152">
        <f>IF(OR(C22&lt;&gt;0)*(F17&lt;&gt;0),C22/F17*100," ")</f>
        <v>153.89610389610388</v>
      </c>
      <c r="M17" s="153">
        <f>IF(OR(B22&lt;&gt;0)*(H17&lt;&gt;0),B22/H17*100," ")</f>
        <v>35.370823145884273</v>
      </c>
      <c r="N17" s="182">
        <f>IF(OR(C22&lt;&gt;0)*(I17&lt;&gt;0),C22/I17*100," ")</f>
        <v>50.873965041398336</v>
      </c>
      <c r="O17" s="151">
        <f t="shared" si="9"/>
        <v>29.013854930725348</v>
      </c>
      <c r="P17" s="152">
        <f t="shared" si="10"/>
        <v>33.057344372891748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 x14ac:dyDescent="0.25">
      <c r="A18" s="16" t="s">
        <v>61</v>
      </c>
      <c r="B18" s="123">
        <v>801</v>
      </c>
      <c r="C18" s="17">
        <v>5617</v>
      </c>
      <c r="D18" s="192">
        <f t="shared" si="1"/>
        <v>0.9866866685755139</v>
      </c>
      <c r="E18" s="125">
        <v>631</v>
      </c>
      <c r="F18" s="17">
        <v>4769</v>
      </c>
      <c r="G18" s="147">
        <f t="shared" si="2"/>
        <v>1.2314978360344169</v>
      </c>
      <c r="H18" s="123">
        <v>783</v>
      </c>
      <c r="I18" s="17">
        <v>5527</v>
      </c>
      <c r="J18" s="220">
        <f t="shared" si="3"/>
        <v>0.79871788943096955</v>
      </c>
      <c r="K18" s="151">
        <f>IF(OR(B20&lt;&gt;0)*(E18&lt;&gt;0),B20/E18*100," ")</f>
        <v>99.841521394611732</v>
      </c>
      <c r="L18" s="152">
        <f>IF(OR(C20&lt;&gt;0)*(F18&lt;&gt;0),C20/F18*100," ")</f>
        <v>97.504717970224362</v>
      </c>
      <c r="M18" s="153">
        <f>IF(OR(B20&lt;&gt;0)*(H18&lt;&gt;0),B20/H18*100," ")</f>
        <v>80.459770114942529</v>
      </c>
      <c r="N18" s="182">
        <f>IF(OR(C20&lt;&gt;0)*(I18&lt;&gt;0),C20/I18*100," ")</f>
        <v>84.132440745431509</v>
      </c>
      <c r="O18" s="151">
        <f t="shared" si="9"/>
        <v>80.5874840357599</v>
      </c>
      <c r="P18" s="152">
        <f t="shared" si="10"/>
        <v>86.285507508594179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 x14ac:dyDescent="0.25">
      <c r="A19" s="16" t="s">
        <v>38</v>
      </c>
      <c r="B19" s="208">
        <v>828</v>
      </c>
      <c r="C19" s="170">
        <v>5302</v>
      </c>
      <c r="D19" s="192">
        <f t="shared" si="1"/>
        <v>0.93135351910047615</v>
      </c>
      <c r="E19" s="125">
        <v>325</v>
      </c>
      <c r="F19" s="17">
        <v>2207</v>
      </c>
      <c r="G19" s="147">
        <f t="shared" si="2"/>
        <v>0.56991313150093481</v>
      </c>
      <c r="H19" s="123">
        <v>837</v>
      </c>
      <c r="I19" s="17">
        <v>4987</v>
      </c>
      <c r="J19" s="220">
        <f t="shared" si="3"/>
        <v>0.72068140303822048</v>
      </c>
      <c r="K19" s="151">
        <f t="shared" ref="K19:L22" si="11">IF(OR(B19&lt;&gt;0)*(E19&lt;&gt;0),B19/E19*100," ")</f>
        <v>254.76923076923077</v>
      </c>
      <c r="L19" s="152">
        <f t="shared" si="11"/>
        <v>240.23561395559585</v>
      </c>
      <c r="M19" s="153">
        <f t="shared" ref="M19:N25" si="12">IF(OR(B23&lt;&gt;0)*(H19&lt;&gt;0),B23/H19*100," ")</f>
        <v>77.658303464755079</v>
      </c>
      <c r="N19" s="182">
        <f t="shared" si="12"/>
        <v>48.405855223581312</v>
      </c>
      <c r="O19" s="151">
        <f t="shared" si="9"/>
        <v>38.829151732377539</v>
      </c>
      <c r="P19" s="152">
        <f t="shared" si="10"/>
        <v>44.255063164226989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 x14ac:dyDescent="0.25">
      <c r="A20" s="16" t="s">
        <v>99</v>
      </c>
      <c r="B20" s="208">
        <v>630</v>
      </c>
      <c r="C20" s="170">
        <v>4650</v>
      </c>
      <c r="D20" s="192">
        <f t="shared" si="1"/>
        <v>0.81682268272674741</v>
      </c>
      <c r="E20" s="125">
        <v>452</v>
      </c>
      <c r="F20" s="17">
        <v>3172</v>
      </c>
      <c r="G20" s="147">
        <f t="shared" si="2"/>
        <v>0.81910487227954931</v>
      </c>
      <c r="H20" s="123">
        <v>1004</v>
      </c>
      <c r="I20" s="17">
        <v>6960</v>
      </c>
      <c r="J20" s="220">
        <f t="shared" si="3"/>
        <v>1.0058036023954311</v>
      </c>
      <c r="K20" s="151">
        <f t="shared" si="11"/>
        <v>139.38053097345133</v>
      </c>
      <c r="L20" s="152">
        <f t="shared" si="11"/>
        <v>146.5952080706179</v>
      </c>
      <c r="M20" s="153">
        <f t="shared" si="12"/>
        <v>25.099601593625497</v>
      </c>
      <c r="N20" s="182">
        <f t="shared" si="12"/>
        <v>19.669540229885058</v>
      </c>
      <c r="O20" s="151">
        <f t="shared" si="9"/>
        <v>45.019920318725099</v>
      </c>
      <c r="P20" s="152">
        <f t="shared" si="10"/>
        <v>45.574712643678161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 x14ac:dyDescent="0.25">
      <c r="A21" s="16" t="s">
        <v>58</v>
      </c>
      <c r="B21" s="123">
        <v>784</v>
      </c>
      <c r="C21" s="17">
        <v>4410</v>
      </c>
      <c r="D21" s="192">
        <f t="shared" si="1"/>
        <v>0.77466409265052816</v>
      </c>
      <c r="E21" s="125">
        <v>577</v>
      </c>
      <c r="F21" s="17">
        <v>3480</v>
      </c>
      <c r="G21" s="147">
        <f t="shared" si="2"/>
        <v>0.89863964550215369</v>
      </c>
      <c r="H21" s="123">
        <v>827</v>
      </c>
      <c r="I21" s="17">
        <v>4971</v>
      </c>
      <c r="J21" s="220">
        <f t="shared" si="3"/>
        <v>0.71836921084880578</v>
      </c>
      <c r="K21" s="151">
        <f t="shared" si="11"/>
        <v>135.87521663778165</v>
      </c>
      <c r="L21" s="152">
        <f t="shared" si="11"/>
        <v>126.72413793103448</v>
      </c>
      <c r="M21" s="153">
        <f t="shared" si="12"/>
        <v>29.62515114873035</v>
      </c>
      <c r="N21" s="182">
        <f t="shared" si="12"/>
        <v>23.536511768255881</v>
      </c>
      <c r="O21" s="151">
        <f t="shared" si="9"/>
        <v>69.770253929866982</v>
      </c>
      <c r="P21" s="152">
        <f t="shared" si="10"/>
        <v>70.006035003017502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 x14ac:dyDescent="0.25">
      <c r="A22" s="16" t="s">
        <v>59</v>
      </c>
      <c r="B22" s="208">
        <v>434</v>
      </c>
      <c r="C22" s="170">
        <v>3318</v>
      </c>
      <c r="D22" s="192">
        <f t="shared" si="1"/>
        <v>0.5828425078037307</v>
      </c>
      <c r="E22" s="125">
        <v>227</v>
      </c>
      <c r="F22" s="17">
        <v>1730</v>
      </c>
      <c r="G22" s="147">
        <f t="shared" si="2"/>
        <v>0.44673752491917412</v>
      </c>
      <c r="H22" s="123">
        <v>974</v>
      </c>
      <c r="I22" s="17">
        <v>7559</v>
      </c>
      <c r="J22" s="220">
        <f t="shared" si="3"/>
        <v>1.092366297486647</v>
      </c>
      <c r="K22" s="151">
        <f t="shared" si="11"/>
        <v>191.18942731277534</v>
      </c>
      <c r="L22" s="250">
        <f t="shared" si="11"/>
        <v>191.79190751445088</v>
      </c>
      <c r="M22" s="153">
        <f t="shared" si="12"/>
        <v>23.203285420944557</v>
      </c>
      <c r="N22" s="182">
        <f t="shared" si="12"/>
        <v>14.843233231908984</v>
      </c>
      <c r="O22" s="151">
        <f t="shared" si="9"/>
        <v>23.305954825462013</v>
      </c>
      <c r="P22" s="152">
        <f t="shared" si="10"/>
        <v>22.886625214975524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 x14ac:dyDescent="0.25">
      <c r="A23" s="16" t="s">
        <v>34</v>
      </c>
      <c r="B23" s="208">
        <v>650</v>
      </c>
      <c r="C23" s="170">
        <v>2414</v>
      </c>
      <c r="D23" s="192">
        <f t="shared" si="1"/>
        <v>0.42404515184997166</v>
      </c>
      <c r="E23" s="125">
        <v>308</v>
      </c>
      <c r="F23" s="17">
        <v>1272</v>
      </c>
      <c r="G23" s="147">
        <f t="shared" si="2"/>
        <v>0.32846828421802859</v>
      </c>
      <c r="H23" s="123">
        <v>915</v>
      </c>
      <c r="I23" s="17">
        <v>4029</v>
      </c>
      <c r="J23" s="220">
        <f t="shared" si="3"/>
        <v>0.58223889569701037</v>
      </c>
      <c r="K23" s="151">
        <f>IF(OR(B23&lt;&gt;0)*(E23&lt;&gt;0),B23/E23*100," ")</f>
        <v>211.03896103896105</v>
      </c>
      <c r="L23" s="152">
        <f>IF(OR(C27&lt;&gt;0)*(F23&lt;&gt;0),C27/F23*100," ")</f>
        <v>65.644654088050316</v>
      </c>
      <c r="M23" s="153">
        <f t="shared" si="12"/>
        <v>7.1038251366120218</v>
      </c>
      <c r="N23" s="182">
        <f t="shared" si="12"/>
        <v>20.724745594440307</v>
      </c>
      <c r="O23" s="151">
        <f t="shared" si="9"/>
        <v>33.661202185792348</v>
      </c>
      <c r="P23" s="152">
        <f t="shared" si="10"/>
        <v>31.571109456440805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 x14ac:dyDescent="0.25">
      <c r="A24" s="16" t="s">
        <v>44</v>
      </c>
      <c r="B24" s="208">
        <v>252</v>
      </c>
      <c r="C24" s="170">
        <v>1369</v>
      </c>
      <c r="D24" s="192">
        <f t="shared" si="1"/>
        <v>0.24047962422643376</v>
      </c>
      <c r="E24" s="125">
        <v>131</v>
      </c>
      <c r="F24" s="17">
        <v>685</v>
      </c>
      <c r="G24" s="147">
        <f t="shared" si="2"/>
        <v>0.17688740148533771</v>
      </c>
      <c r="H24" s="123">
        <v>390</v>
      </c>
      <c r="I24" s="17">
        <v>2417</v>
      </c>
      <c r="J24" s="220">
        <f t="shared" si="3"/>
        <v>0.34928553261347084</v>
      </c>
      <c r="K24" s="151">
        <f>IF(OR(B28&lt;&gt;0)*(E24&lt;&gt;0),B28/E24*100," ")</f>
        <v>121.37404580152671</v>
      </c>
      <c r="L24" s="152">
        <f>IF(OR(C28&lt;&gt;0)*(F24&lt;&gt;0),C28/F24*100," ")</f>
        <v>117.66423357664233</v>
      </c>
      <c r="M24" s="153">
        <f t="shared" si="12"/>
        <v>40.769230769230766</v>
      </c>
      <c r="N24" s="182">
        <f t="shared" si="12"/>
        <v>33.347124534546957</v>
      </c>
      <c r="O24" s="151">
        <f t="shared" si="9"/>
        <v>33.589743589743584</v>
      </c>
      <c r="P24" s="152">
        <f t="shared" si="10"/>
        <v>28.340918494000828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 x14ac:dyDescent="0.25">
      <c r="A25" s="16" t="s">
        <v>33</v>
      </c>
      <c r="B25" s="208">
        <v>245</v>
      </c>
      <c r="C25" s="170">
        <v>1170</v>
      </c>
      <c r="D25" s="192">
        <f t="shared" si="1"/>
        <v>0.20552312662156869</v>
      </c>
      <c r="E25" s="125">
        <v>132</v>
      </c>
      <c r="F25" s="17">
        <v>604</v>
      </c>
      <c r="G25" s="147">
        <f t="shared" si="2"/>
        <v>0.15597078904692552</v>
      </c>
      <c r="H25" s="123">
        <v>460</v>
      </c>
      <c r="I25" s="17">
        <v>1819</v>
      </c>
      <c r="J25" s="220">
        <f t="shared" si="3"/>
        <v>0.26286734953409324</v>
      </c>
      <c r="K25" s="151">
        <f>IF(OR(B29&lt;&gt;0)*(E25&lt;&gt;0),B29/E25*100," ")</f>
        <v>90.151515151515156</v>
      </c>
      <c r="L25" s="152">
        <f>IF(OR(C29&lt;&gt;0)*(F25&lt;&gt;0),C29/F25*100," ")</f>
        <v>132.94701986754967</v>
      </c>
      <c r="M25" s="153">
        <f t="shared" si="12"/>
        <v>25.869565217391305</v>
      </c>
      <c r="N25" s="182">
        <f t="shared" si="12"/>
        <v>44.145134689389778</v>
      </c>
      <c r="O25" s="151">
        <f t="shared" si="9"/>
        <v>28.695652173913043</v>
      </c>
      <c r="P25" s="152">
        <f t="shared" si="10"/>
        <v>33.205057724024186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 x14ac:dyDescent="0.25">
      <c r="A26" s="16" t="s">
        <v>63</v>
      </c>
      <c r="B26" s="208">
        <v>226</v>
      </c>
      <c r="C26" s="170">
        <v>1122</v>
      </c>
      <c r="D26" s="192">
        <f t="shared" si="1"/>
        <v>0.19709140860632485</v>
      </c>
      <c r="E26" s="125">
        <v>131</v>
      </c>
      <c r="F26" s="17">
        <v>648</v>
      </c>
      <c r="G26" s="147">
        <f t="shared" si="2"/>
        <v>0.16733289950729757</v>
      </c>
      <c r="H26" s="123">
        <v>994</v>
      </c>
      <c r="I26" s="17">
        <v>5618</v>
      </c>
      <c r="J26" s="220">
        <f t="shared" si="3"/>
        <v>0.81186848250826615</v>
      </c>
      <c r="K26" s="151">
        <f>IF(OR(B16&lt;&gt;0)*(E26&lt;&gt;0),B16/E26*100," ")</f>
        <v>982.44274809160311</v>
      </c>
      <c r="L26" s="152">
        <f>IF(OR(C16&lt;&gt;0)*(F26&lt;&gt;0),C16/F26*100," ")</f>
        <v>1013.425925925926</v>
      </c>
      <c r="M26" s="153">
        <f>IF(OR(B16&lt;&gt;0)*(H26&lt;&gt;0),B16/H26*100," ")</f>
        <v>129.476861167002</v>
      </c>
      <c r="N26" s="182">
        <f>IF(OR(C16&lt;&gt;0)*(I26&lt;&gt;0),C16/I26*100," ")</f>
        <v>116.89213243147027</v>
      </c>
      <c r="O26" s="151">
        <f t="shared" si="9"/>
        <v>13.179074446680081</v>
      </c>
      <c r="P26" s="152">
        <f t="shared" si="10"/>
        <v>11.534353862584549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 x14ac:dyDescent="0.25">
      <c r="A27" s="16" t="s">
        <v>27</v>
      </c>
      <c r="B27" s="208">
        <v>65</v>
      </c>
      <c r="C27" s="170">
        <v>835</v>
      </c>
      <c r="D27" s="192">
        <f t="shared" si="1"/>
        <v>0.14667676130684604</v>
      </c>
      <c r="E27" s="125">
        <v>69</v>
      </c>
      <c r="F27" s="17">
        <v>552</v>
      </c>
      <c r="G27" s="147">
        <f t="shared" si="2"/>
        <v>0.14254284032103126</v>
      </c>
      <c r="H27" s="123">
        <v>63</v>
      </c>
      <c r="I27" s="17">
        <v>862</v>
      </c>
      <c r="J27" s="220">
        <f t="shared" si="3"/>
        <v>0.1245693542047215</v>
      </c>
      <c r="K27" s="151">
        <f>IF(OR(B30&lt;&gt;0)*(E27&lt;&gt;0),B30/E27*100," ")</f>
        <v>214.49275362318843</v>
      </c>
      <c r="L27" s="152">
        <f>IF(OR(C30&lt;&gt;0)*(F27&lt;&gt;0),C30/F27*100," ")</f>
        <v>107.78985507246377</v>
      </c>
      <c r="M27" s="153">
        <f>IF(OR(B30&lt;&gt;0)*(H27&lt;&gt;0),B30/H27*100," ")</f>
        <v>234.92063492063494</v>
      </c>
      <c r="N27" s="182">
        <f>IF(OR(C30&lt;&gt;0)*(I27&lt;&gt;0),C30/I27*100," ")</f>
        <v>69.025522041763338</v>
      </c>
      <c r="O27" s="151">
        <f t="shared" si="9"/>
        <v>109.52380952380953</v>
      </c>
      <c r="P27" s="152">
        <f t="shared" si="10"/>
        <v>64.037122969837583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 x14ac:dyDescent="0.25">
      <c r="A28" s="16" t="s">
        <v>98</v>
      </c>
      <c r="B28" s="123">
        <v>159</v>
      </c>
      <c r="C28" s="17">
        <v>806</v>
      </c>
      <c r="D28" s="192">
        <f t="shared" si="1"/>
        <v>0.14158259833930287</v>
      </c>
      <c r="E28" s="125">
        <v>203</v>
      </c>
      <c r="F28" s="17">
        <v>1184</v>
      </c>
      <c r="G28" s="147">
        <f t="shared" si="2"/>
        <v>0.30574406329728443</v>
      </c>
      <c r="H28" s="123">
        <v>416</v>
      </c>
      <c r="I28" s="17">
        <v>2002</v>
      </c>
      <c r="J28" s="220">
        <f t="shared" si="3"/>
        <v>0.28931304770052485</v>
      </c>
      <c r="K28" s="151">
        <f>IF(OR(B21&lt;&gt;0)*(E28&lt;&gt;0),B21/E28*100," ")</f>
        <v>386.20689655172413</v>
      </c>
      <c r="L28" s="152">
        <f>IF(OR(C21&lt;&gt;0)*(F28&lt;&gt;0),C21/F28*100," ")</f>
        <v>372.46621621621625</v>
      </c>
      <c r="M28" s="153">
        <f>IF(OR(B21&lt;&gt;0)*(H28&lt;&gt;0),B21/H28*100," ")</f>
        <v>188.46153846153845</v>
      </c>
      <c r="N28" s="182">
        <f>IF(OR(C21&lt;&gt;0)*(I28&lt;&gt;0),C21/I28*100," ")</f>
        <v>220.27972027972029</v>
      </c>
      <c r="O28" s="151">
        <f t="shared" si="9"/>
        <v>48.79807692307692</v>
      </c>
      <c r="P28" s="152">
        <f t="shared" si="10"/>
        <v>59.140859140859135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 x14ac:dyDescent="0.25">
      <c r="A29" s="16" t="s">
        <v>50</v>
      </c>
      <c r="B29" s="123">
        <v>119</v>
      </c>
      <c r="C29" s="17">
        <v>803</v>
      </c>
      <c r="D29" s="192">
        <f t="shared" si="1"/>
        <v>0.14105561596335014</v>
      </c>
      <c r="E29" s="125">
        <v>57</v>
      </c>
      <c r="F29" s="17">
        <v>313</v>
      </c>
      <c r="G29" s="147">
        <f t="shared" si="2"/>
        <v>8.0825922138555772E-2</v>
      </c>
      <c r="H29" s="123">
        <v>418</v>
      </c>
      <c r="I29" s="17">
        <v>3725</v>
      </c>
      <c r="J29" s="220">
        <f t="shared" si="3"/>
        <v>0.53830724409812936</v>
      </c>
      <c r="K29" s="151">
        <f t="shared" ref="K29:K38" si="13">IF(OR(B31&lt;&gt;0)*(E29&lt;&gt;0),B31/E29*100," ")</f>
        <v>131.57894736842107</v>
      </c>
      <c r="L29" s="152">
        <f t="shared" ref="L29:L38" si="14">IF(OR(C31&lt;&gt;0)*(F29&lt;&gt;0),C31/F29*100," ")</f>
        <v>189.77635782747603</v>
      </c>
      <c r="M29" s="153">
        <f>IF(OR(B31&lt;&gt;0)*(H29&lt;&gt;0),B31/H29*100," ")</f>
        <v>17.942583732057415</v>
      </c>
      <c r="N29" s="182">
        <f>IF(OR(C31&lt;&gt;0)*(I29&lt;&gt;0),C31/I29*100," ")</f>
        <v>15.946308724832214</v>
      </c>
      <c r="O29" s="151">
        <f t="shared" si="9"/>
        <v>13.636363636363635</v>
      </c>
      <c r="P29" s="152">
        <f t="shared" si="10"/>
        <v>8.4026845637583882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 x14ac:dyDescent="0.25">
      <c r="A30" s="16" t="s">
        <v>52</v>
      </c>
      <c r="B30" s="123">
        <v>148</v>
      </c>
      <c r="C30" s="17">
        <v>595</v>
      </c>
      <c r="D30" s="192">
        <f t="shared" si="1"/>
        <v>0.1045181712306268</v>
      </c>
      <c r="E30" s="125">
        <v>40</v>
      </c>
      <c r="F30" s="17">
        <v>213</v>
      </c>
      <c r="G30" s="147">
        <f t="shared" si="2"/>
        <v>5.5002943819528374E-2</v>
      </c>
      <c r="H30" s="123">
        <v>361</v>
      </c>
      <c r="I30" s="17">
        <v>2106</v>
      </c>
      <c r="J30" s="220">
        <f t="shared" si="3"/>
        <v>0.30434229693172093</v>
      </c>
      <c r="K30" s="151">
        <f t="shared" si="13"/>
        <v>202.5</v>
      </c>
      <c r="L30" s="152">
        <f t="shared" si="14"/>
        <v>202.34741784037561</v>
      </c>
      <c r="M30" s="153">
        <f>IF(OR(B30&lt;&gt;0)*(H30&lt;&gt;0),B30/H30*100," ")</f>
        <v>40.99722991689751</v>
      </c>
      <c r="N30" s="182">
        <f t="shared" ref="N30:N38" si="15">IF(OR(C32&lt;&gt;0)*(I30&lt;&gt;0),C32/I30*100," ")</f>
        <v>20.4653371320038</v>
      </c>
      <c r="O30" s="151">
        <f t="shared" si="9"/>
        <v>11.080332409972298</v>
      </c>
      <c r="P30" s="152">
        <f t="shared" si="10"/>
        <v>10.113960113960115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 x14ac:dyDescent="0.25">
      <c r="A31" s="16" t="s">
        <v>54</v>
      </c>
      <c r="B31" s="123">
        <v>75</v>
      </c>
      <c r="C31" s="17">
        <v>594</v>
      </c>
      <c r="D31" s="192">
        <f t="shared" si="1"/>
        <v>0.10434251043864257</v>
      </c>
      <c r="E31" s="125">
        <v>84</v>
      </c>
      <c r="F31" s="17">
        <v>793</v>
      </c>
      <c r="G31" s="147">
        <f t="shared" si="2"/>
        <v>0.20477621806988733</v>
      </c>
      <c r="H31" s="123">
        <v>118</v>
      </c>
      <c r="I31" s="17">
        <v>836</v>
      </c>
      <c r="J31" s="220">
        <f t="shared" si="3"/>
        <v>0.12081204189692248</v>
      </c>
      <c r="K31" s="151">
        <f t="shared" si="13"/>
        <v>82.142857142857139</v>
      </c>
      <c r="L31" s="152">
        <f t="shared" si="14"/>
        <v>43.757881462799496</v>
      </c>
      <c r="M31" s="153">
        <f t="shared" ref="M31:M38" si="16">IF(OR(B33&lt;&gt;0)*(H31&lt;&gt;0),B33/H31*100," ")</f>
        <v>58.474576271186443</v>
      </c>
      <c r="N31" s="182">
        <f t="shared" si="15"/>
        <v>41.507177033492823</v>
      </c>
      <c r="O31" s="151">
        <f t="shared" si="9"/>
        <v>71.186440677966104</v>
      </c>
      <c r="P31" s="152">
        <f t="shared" si="10"/>
        <v>94.856459330143537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 x14ac:dyDescent="0.25">
      <c r="A32" s="16" t="s">
        <v>40</v>
      </c>
      <c r="B32" s="123">
        <v>81</v>
      </c>
      <c r="C32" s="17">
        <v>431</v>
      </c>
      <c r="D32" s="192">
        <f t="shared" si="1"/>
        <v>7.5709801345210354E-2</v>
      </c>
      <c r="E32" s="125">
        <v>55</v>
      </c>
      <c r="F32" s="17">
        <v>313</v>
      </c>
      <c r="G32" s="147">
        <f t="shared" si="2"/>
        <v>8.0825922138555772E-2</v>
      </c>
      <c r="H32" s="123">
        <v>71</v>
      </c>
      <c r="I32" s="17">
        <v>387</v>
      </c>
      <c r="J32" s="220">
        <f t="shared" si="3"/>
        <v>5.5926148581470089E-2</v>
      </c>
      <c r="K32" s="151">
        <f t="shared" si="13"/>
        <v>127.27272727272727</v>
      </c>
      <c r="L32" s="152">
        <f t="shared" si="14"/>
        <v>109.9041533546326</v>
      </c>
      <c r="M32" s="153">
        <f t="shared" si="16"/>
        <v>98.591549295774655</v>
      </c>
      <c r="N32" s="182">
        <f t="shared" si="15"/>
        <v>88.888888888888886</v>
      </c>
      <c r="O32" s="151">
        <f t="shared" si="9"/>
        <v>77.464788732394368</v>
      </c>
      <c r="P32" s="152">
        <f t="shared" si="10"/>
        <v>80.878552971576227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 x14ac:dyDescent="0.25">
      <c r="A33" s="16" t="s">
        <v>93</v>
      </c>
      <c r="B33" s="123">
        <v>69</v>
      </c>
      <c r="C33" s="17">
        <v>347</v>
      </c>
      <c r="D33" s="192">
        <f t="shared" si="1"/>
        <v>6.0954294818533615E-2</v>
      </c>
      <c r="E33" s="125">
        <v>22</v>
      </c>
      <c r="F33" s="17">
        <v>100</v>
      </c>
      <c r="G33" s="147">
        <f t="shared" si="2"/>
        <v>2.5822978319027405E-2</v>
      </c>
      <c r="H33" s="123">
        <v>47</v>
      </c>
      <c r="I33" s="17">
        <v>237</v>
      </c>
      <c r="J33" s="220">
        <f t="shared" si="3"/>
        <v>3.4249346805706495E-2</v>
      </c>
      <c r="K33" s="151">
        <f t="shared" si="13"/>
        <v>268.18181818181819</v>
      </c>
      <c r="L33" s="152">
        <f t="shared" si="14"/>
        <v>327</v>
      </c>
      <c r="M33" s="153">
        <f t="shared" si="16"/>
        <v>125.53191489361701</v>
      </c>
      <c r="N33" s="182">
        <f t="shared" si="15"/>
        <v>137.97468354430379</v>
      </c>
      <c r="O33" s="151">
        <f t="shared" si="9"/>
        <v>46.808510638297875</v>
      </c>
      <c r="P33" s="152">
        <f t="shared" si="10"/>
        <v>42.194092827004219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 x14ac:dyDescent="0.25">
      <c r="A34" s="16" t="s">
        <v>96</v>
      </c>
      <c r="B34" s="123">
        <v>70</v>
      </c>
      <c r="C34" s="17">
        <v>344</v>
      </c>
      <c r="D34" s="192">
        <f t="shared" si="1"/>
        <v>6.0427312442580872E-2</v>
      </c>
      <c r="E34" s="125">
        <v>36</v>
      </c>
      <c r="F34" s="17">
        <v>188</v>
      </c>
      <c r="G34" s="147">
        <f t="shared" si="2"/>
        <v>4.8547199239771521E-2</v>
      </c>
      <c r="H34" s="123">
        <v>85</v>
      </c>
      <c r="I34" s="17">
        <v>377</v>
      </c>
      <c r="J34" s="220">
        <f t="shared" si="3"/>
        <v>5.4481028463085855E-2</v>
      </c>
      <c r="K34" s="151">
        <f t="shared" si="13"/>
        <v>233.33333333333334</v>
      </c>
      <c r="L34" s="152">
        <f t="shared" si="14"/>
        <v>147.34042553191489</v>
      </c>
      <c r="M34" s="153">
        <f t="shared" si="16"/>
        <v>98.82352941176471</v>
      </c>
      <c r="N34" s="182">
        <f t="shared" si="15"/>
        <v>73.474801061007952</v>
      </c>
      <c r="O34" s="151">
        <f t="shared" si="9"/>
        <v>42.352941176470587</v>
      </c>
      <c r="P34" s="152">
        <f t="shared" si="10"/>
        <v>49.867374005305038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 x14ac:dyDescent="0.25">
      <c r="A35" s="16" t="s">
        <v>30</v>
      </c>
      <c r="B35" s="123">
        <v>59</v>
      </c>
      <c r="C35" s="17">
        <v>327</v>
      </c>
      <c r="D35" s="192">
        <f t="shared" si="1"/>
        <v>5.7441078978848682E-2</v>
      </c>
      <c r="E35" s="125">
        <v>58</v>
      </c>
      <c r="F35" s="17">
        <v>302</v>
      </c>
      <c r="G35" s="147">
        <f t="shared" si="2"/>
        <v>7.7985394523462759E-2</v>
      </c>
      <c r="H35" s="123">
        <v>164</v>
      </c>
      <c r="I35" s="17">
        <v>861</v>
      </c>
      <c r="J35" s="220">
        <f t="shared" si="3"/>
        <v>0.12442484219288308</v>
      </c>
      <c r="K35" s="151">
        <f t="shared" si="13"/>
        <v>100</v>
      </c>
      <c r="L35" s="152">
        <f t="shared" si="14"/>
        <v>89.403973509933778</v>
      </c>
      <c r="M35" s="153">
        <f t="shared" si="16"/>
        <v>35.365853658536587</v>
      </c>
      <c r="N35" s="182">
        <f t="shared" si="15"/>
        <v>31.358885017421599</v>
      </c>
      <c r="O35" s="151">
        <f t="shared" si="9"/>
        <v>35.365853658536587</v>
      </c>
      <c r="P35" s="152">
        <f t="shared" si="10"/>
        <v>35.075493612078979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 x14ac:dyDescent="0.25">
      <c r="A36" s="16" t="s">
        <v>62</v>
      </c>
      <c r="B36" s="123">
        <v>84</v>
      </c>
      <c r="C36" s="17">
        <v>277</v>
      </c>
      <c r="D36" s="192">
        <f t="shared" si="1"/>
        <v>4.865803937963635E-2</v>
      </c>
      <c r="E36" s="125">
        <v>52</v>
      </c>
      <c r="F36" s="17">
        <v>167</v>
      </c>
      <c r="G36" s="147">
        <f t="shared" si="2"/>
        <v>4.3124373792775762E-2</v>
      </c>
      <c r="H36" s="123">
        <v>173</v>
      </c>
      <c r="I36" s="17">
        <v>535</v>
      </c>
      <c r="J36" s="220">
        <f t="shared" si="3"/>
        <v>7.731392633355684E-2</v>
      </c>
      <c r="K36" s="151">
        <f t="shared" si="13"/>
        <v>82.692307692307693</v>
      </c>
      <c r="L36" s="152">
        <f t="shared" si="14"/>
        <v>149.10179640718565</v>
      </c>
      <c r="M36" s="153">
        <f t="shared" si="16"/>
        <v>24.855491329479769</v>
      </c>
      <c r="N36" s="182">
        <f t="shared" si="15"/>
        <v>46.54205607476635</v>
      </c>
      <c r="O36" s="151">
        <f t="shared" si="9"/>
        <v>30.057803468208093</v>
      </c>
      <c r="P36" s="152">
        <f t="shared" si="10"/>
        <v>31.21495327102804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 x14ac:dyDescent="0.25">
      <c r="A37" s="16" t="s">
        <v>83</v>
      </c>
      <c r="B37" s="123">
        <v>58</v>
      </c>
      <c r="C37" s="17">
        <v>270</v>
      </c>
      <c r="D37" s="192">
        <f t="shared" si="1"/>
        <v>4.742841383574662E-2</v>
      </c>
      <c r="E37" s="125">
        <v>33</v>
      </c>
      <c r="F37" s="17">
        <v>166</v>
      </c>
      <c r="G37" s="147">
        <f t="shared" si="2"/>
        <v>4.2866144009585487E-2</v>
      </c>
      <c r="H37" s="123">
        <v>181</v>
      </c>
      <c r="I37" s="17">
        <v>679</v>
      </c>
      <c r="J37" s="220">
        <f t="shared" si="3"/>
        <v>9.8123656038289903E-2</v>
      </c>
      <c r="K37" s="151">
        <f t="shared" si="13"/>
        <v>148.4848484848485</v>
      </c>
      <c r="L37" s="152">
        <f t="shared" si="14"/>
        <v>140.36144578313252</v>
      </c>
      <c r="M37" s="153">
        <f t="shared" si="16"/>
        <v>27.071823204419886</v>
      </c>
      <c r="N37" s="182">
        <f t="shared" si="15"/>
        <v>34.315169366715757</v>
      </c>
      <c r="O37" s="151">
        <f t="shared" si="9"/>
        <v>18.232044198895029</v>
      </c>
      <c r="P37" s="152">
        <f t="shared" si="10"/>
        <v>24.447717231222384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 x14ac:dyDescent="0.25">
      <c r="A38" s="16" t="s">
        <v>67</v>
      </c>
      <c r="B38" s="123">
        <v>43</v>
      </c>
      <c r="C38" s="17">
        <v>249</v>
      </c>
      <c r="D38" s="192">
        <f t="shared" ref="D38:D69" si="17">IF($C$83&lt;&gt;0,C38/$C$83*100,0)</f>
        <v>4.3739537204077437E-2</v>
      </c>
      <c r="E38" s="125">
        <v>31</v>
      </c>
      <c r="F38" s="17">
        <v>316</v>
      </c>
      <c r="G38" s="147">
        <f t="shared" ref="G38:G69" si="18">IF($F$83&lt;&gt;0,F38/$F$83*100,0)</f>
        <v>8.1600611488126598E-2</v>
      </c>
      <c r="H38" s="123">
        <v>199</v>
      </c>
      <c r="I38" s="17">
        <v>678</v>
      </c>
      <c r="J38" s="220">
        <f t="shared" ref="J38:J69" si="19">IF($I$83&lt;&gt;0,I38/$I$83*100,0)</f>
        <v>9.797914402645147E-2</v>
      </c>
      <c r="K38" s="151">
        <f t="shared" si="13"/>
        <v>103.2258064516129</v>
      </c>
      <c r="L38" s="152">
        <f t="shared" si="14"/>
        <v>70.569620253164558</v>
      </c>
      <c r="M38" s="153">
        <f t="shared" si="16"/>
        <v>16.08040201005025</v>
      </c>
      <c r="N38" s="182">
        <f t="shared" si="15"/>
        <v>32.890855457227133</v>
      </c>
      <c r="O38" s="226">
        <f t="shared" si="9"/>
        <v>15.577889447236181</v>
      </c>
      <c r="P38" s="152">
        <f t="shared" si="10"/>
        <v>46.607669616519175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 x14ac:dyDescent="0.25">
      <c r="A39" s="16" t="s">
        <v>105</v>
      </c>
      <c r="B39" s="123">
        <v>49</v>
      </c>
      <c r="C39" s="17">
        <v>233</v>
      </c>
      <c r="D39" s="192">
        <f t="shared" si="17"/>
        <v>4.0928964532329491E-2</v>
      </c>
      <c r="E39" s="125">
        <v>67</v>
      </c>
      <c r="F39" s="17">
        <v>435</v>
      </c>
      <c r="G39" s="147">
        <f t="shared" si="18"/>
        <v>0.11232995568776921</v>
      </c>
      <c r="H39" s="123">
        <v>88</v>
      </c>
      <c r="I39" s="17">
        <v>564</v>
      </c>
      <c r="J39" s="220">
        <f t="shared" si="19"/>
        <v>8.1504774676871145E-2</v>
      </c>
      <c r="K39" s="151">
        <f>IF(OR(B17&lt;&gt;0)*(E39&lt;&gt;0),B17/E39*100," ")</f>
        <v>1858.2089552238806</v>
      </c>
      <c r="L39" s="152">
        <f>IF(OR(C17&lt;&gt;0)*(F39&lt;&gt;0),C17/F39*100," ")</f>
        <v>1471.0344827586207</v>
      </c>
      <c r="M39" s="153">
        <f>IF(OR(B17&lt;&gt;0)*(H39&lt;&gt;0),B17/H39*100," ")</f>
        <v>1414.7727272727273</v>
      </c>
      <c r="N39" s="182">
        <f>IF(OR(C17&lt;&gt;0)*(I39&lt;&gt;0),C17/I39*100," ")</f>
        <v>1134.5744680851064</v>
      </c>
      <c r="O39" s="151">
        <f t="shared" si="9"/>
        <v>76.13636363636364</v>
      </c>
      <c r="P39" s="152">
        <f t="shared" si="10"/>
        <v>77.127659574468083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 x14ac:dyDescent="0.25">
      <c r="A40" s="16" t="s">
        <v>78</v>
      </c>
      <c r="B40" s="123">
        <v>32</v>
      </c>
      <c r="C40" s="17">
        <v>223</v>
      </c>
      <c r="D40" s="192">
        <f t="shared" si="17"/>
        <v>3.9172356612487025E-2</v>
      </c>
      <c r="E40" s="125">
        <v>29</v>
      </c>
      <c r="F40" s="17">
        <v>217</v>
      </c>
      <c r="G40" s="147">
        <f t="shared" si="18"/>
        <v>5.6035862952289468E-2</v>
      </c>
      <c r="H40" s="123">
        <v>32</v>
      </c>
      <c r="I40" s="17">
        <v>270</v>
      </c>
      <c r="J40" s="220">
        <f t="shared" si="19"/>
        <v>3.901824319637448E-2</v>
      </c>
      <c r="K40" s="151">
        <f t="shared" ref="K40:L45" si="20">IF(OR(B41&lt;&gt;0)*(E40&lt;&gt;0),B41/E40*100," ")</f>
        <v>131.0344827586207</v>
      </c>
      <c r="L40" s="152">
        <f t="shared" si="20"/>
        <v>98.617511520737324</v>
      </c>
      <c r="M40" s="153">
        <f t="shared" ref="M40:N45" si="21">IF(OR(B41&lt;&gt;0)*(H40&lt;&gt;0),B41/H40*100," ")</f>
        <v>118.75</v>
      </c>
      <c r="N40" s="182">
        <f t="shared" si="21"/>
        <v>79.259259259259267</v>
      </c>
      <c r="O40" s="151">
        <f t="shared" si="9"/>
        <v>90.625</v>
      </c>
      <c r="P40" s="152">
        <f t="shared" si="10"/>
        <v>80.370370370370367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 x14ac:dyDescent="0.25">
      <c r="A41" s="16" t="s">
        <v>69</v>
      </c>
      <c r="B41" s="123">
        <v>38</v>
      </c>
      <c r="C41" s="17">
        <v>214</v>
      </c>
      <c r="D41" s="192">
        <f t="shared" si="17"/>
        <v>3.7591409484628802E-2</v>
      </c>
      <c r="E41" s="125">
        <v>15</v>
      </c>
      <c r="F41" s="17">
        <v>67</v>
      </c>
      <c r="G41" s="147">
        <f t="shared" si="18"/>
        <v>1.7301395473748357E-2</v>
      </c>
      <c r="H41" s="123">
        <v>45</v>
      </c>
      <c r="I41" s="17">
        <v>169</v>
      </c>
      <c r="J41" s="220">
        <f t="shared" si="19"/>
        <v>2.4422530000693658E-2</v>
      </c>
      <c r="K41" s="151">
        <f t="shared" si="20"/>
        <v>246.66666666666669</v>
      </c>
      <c r="L41" s="152">
        <f t="shared" si="20"/>
        <v>300</v>
      </c>
      <c r="M41" s="153">
        <f t="shared" si="21"/>
        <v>82.222222222222214</v>
      </c>
      <c r="N41" s="182">
        <f t="shared" si="21"/>
        <v>118.93491124260356</v>
      </c>
      <c r="O41" s="151">
        <f t="shared" si="9"/>
        <v>33.333333333333329</v>
      </c>
      <c r="P41" s="152">
        <f t="shared" si="10"/>
        <v>39.644970414201183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 x14ac:dyDescent="0.25">
      <c r="A42" s="16" t="s">
        <v>64</v>
      </c>
      <c r="B42" s="123">
        <v>37</v>
      </c>
      <c r="C42" s="17">
        <v>201</v>
      </c>
      <c r="D42" s="192">
        <f t="shared" si="17"/>
        <v>3.5307819188833592E-2</v>
      </c>
      <c r="E42" s="125">
        <v>81</v>
      </c>
      <c r="F42" s="17">
        <v>515</v>
      </c>
      <c r="G42" s="147">
        <f t="shared" si="18"/>
        <v>0.13298833834299112</v>
      </c>
      <c r="H42" s="123">
        <v>30</v>
      </c>
      <c r="I42" s="17">
        <v>157</v>
      </c>
      <c r="J42" s="220">
        <f t="shared" si="19"/>
        <v>2.268838585863257E-2</v>
      </c>
      <c r="K42" s="151">
        <f t="shared" si="20"/>
        <v>37.037037037037038</v>
      </c>
      <c r="L42" s="152">
        <f t="shared" si="20"/>
        <v>37.475728155339802</v>
      </c>
      <c r="M42" s="153">
        <f t="shared" si="21"/>
        <v>100</v>
      </c>
      <c r="N42" s="182">
        <f t="shared" si="21"/>
        <v>122.92993630573248</v>
      </c>
      <c r="O42" s="151">
        <f t="shared" si="9"/>
        <v>270</v>
      </c>
      <c r="P42" s="152">
        <f t="shared" si="10"/>
        <v>328.02547770700636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 x14ac:dyDescent="0.25">
      <c r="A43" s="16" t="s">
        <v>57</v>
      </c>
      <c r="B43" s="123">
        <v>30</v>
      </c>
      <c r="C43" s="17">
        <v>193</v>
      </c>
      <c r="D43" s="192">
        <f t="shared" si="17"/>
        <v>3.3902532852959626E-2</v>
      </c>
      <c r="E43" s="125">
        <v>22</v>
      </c>
      <c r="F43" s="17">
        <v>135</v>
      </c>
      <c r="G43" s="147">
        <f t="shared" si="18"/>
        <v>3.486102073068699E-2</v>
      </c>
      <c r="H43" s="123">
        <v>66</v>
      </c>
      <c r="I43" s="17">
        <v>276</v>
      </c>
      <c r="J43" s="220">
        <f t="shared" si="19"/>
        <v>3.9885315267405026E-2</v>
      </c>
      <c r="K43" s="151">
        <f t="shared" si="20"/>
        <v>90.909090909090907</v>
      </c>
      <c r="L43" s="152">
        <f t="shared" si="20"/>
        <v>137.03703703703704</v>
      </c>
      <c r="M43" s="153">
        <f t="shared" si="21"/>
        <v>30.303030303030305</v>
      </c>
      <c r="N43" s="182">
        <f t="shared" si="21"/>
        <v>67.028985507246375</v>
      </c>
      <c r="O43" s="151">
        <f t="shared" si="9"/>
        <v>33.333333333333329</v>
      </c>
      <c r="P43" s="152">
        <f t="shared" si="10"/>
        <v>48.913043478260867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 x14ac:dyDescent="0.25">
      <c r="A44" s="246" t="s">
        <v>36</v>
      </c>
      <c r="B44" s="123">
        <v>20</v>
      </c>
      <c r="C44" s="17">
        <v>185</v>
      </c>
      <c r="D44" s="192">
        <f t="shared" si="17"/>
        <v>3.2497246517085646E-2</v>
      </c>
      <c r="E44" s="125">
        <v>67</v>
      </c>
      <c r="F44" s="17">
        <v>1223</v>
      </c>
      <c r="G44" s="147">
        <f t="shared" si="18"/>
        <v>0.31581502484170515</v>
      </c>
      <c r="H44" s="123">
        <v>105</v>
      </c>
      <c r="I44" s="17">
        <v>727</v>
      </c>
      <c r="J44" s="220">
        <f t="shared" si="19"/>
        <v>0.10506023260653426</v>
      </c>
      <c r="K44" s="151">
        <f t="shared" si="20"/>
        <v>44.776119402985074</v>
      </c>
      <c r="L44" s="152">
        <f t="shared" si="20"/>
        <v>13.082583810302534</v>
      </c>
      <c r="M44" s="153">
        <f t="shared" si="21"/>
        <v>28.571428571428569</v>
      </c>
      <c r="N44" s="182">
        <f t="shared" si="21"/>
        <v>22.008253094910589</v>
      </c>
      <c r="O44" s="151">
        <f t="shared" si="9"/>
        <v>63.809523809523803</v>
      </c>
      <c r="P44" s="152">
        <f t="shared" si="10"/>
        <v>168.22558459422282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 x14ac:dyDescent="0.25">
      <c r="A45" s="16" t="s">
        <v>100</v>
      </c>
      <c r="B45" s="123">
        <v>30</v>
      </c>
      <c r="C45" s="17">
        <v>160</v>
      </c>
      <c r="D45" s="192">
        <f t="shared" si="17"/>
        <v>2.810572671747948E-2</v>
      </c>
      <c r="E45" s="125">
        <v>8</v>
      </c>
      <c r="F45" s="17">
        <v>21</v>
      </c>
      <c r="G45" s="147">
        <f t="shared" si="18"/>
        <v>5.4228254469957547E-3</v>
      </c>
      <c r="H45" s="123">
        <v>54</v>
      </c>
      <c r="I45" s="17">
        <v>190</v>
      </c>
      <c r="J45" s="220">
        <f t="shared" si="19"/>
        <v>2.7457282249300562E-2</v>
      </c>
      <c r="K45" s="151">
        <f t="shared" si="20"/>
        <v>387.5</v>
      </c>
      <c r="L45" s="152">
        <f t="shared" si="20"/>
        <v>623.80952380952385</v>
      </c>
      <c r="M45" s="153">
        <f t="shared" si="21"/>
        <v>57.407407407407405</v>
      </c>
      <c r="N45" s="182">
        <f t="shared" si="21"/>
        <v>68.94736842105263</v>
      </c>
      <c r="O45" s="151">
        <f t="shared" si="9"/>
        <v>14.814814814814813</v>
      </c>
      <c r="P45" s="152">
        <f t="shared" si="10"/>
        <v>11.052631578947368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 x14ac:dyDescent="0.25">
      <c r="A46" s="16" t="s">
        <v>47</v>
      </c>
      <c r="B46" s="123">
        <v>31</v>
      </c>
      <c r="C46" s="17">
        <v>131</v>
      </c>
      <c r="D46" s="192">
        <f t="shared" si="17"/>
        <v>2.3011563749936324E-2</v>
      </c>
      <c r="E46" s="125">
        <v>18</v>
      </c>
      <c r="F46" s="17">
        <v>104</v>
      </c>
      <c r="G46" s="147">
        <f t="shared" si="18"/>
        <v>2.6855897451788503E-2</v>
      </c>
      <c r="H46" s="123">
        <v>32</v>
      </c>
      <c r="I46" s="17">
        <v>112</v>
      </c>
      <c r="J46" s="220">
        <f t="shared" si="19"/>
        <v>1.6185345325903489E-2</v>
      </c>
      <c r="K46" s="151">
        <f>IF(OR(B18&lt;&gt;0)*(E46&lt;&gt;0),B18/E46*100," ")</f>
        <v>4450</v>
      </c>
      <c r="L46" s="152">
        <f>IF(OR(C46&lt;&gt;0)*(F46&lt;&gt;0),C46/F46*100," ")</f>
        <v>125.96153846153845</v>
      </c>
      <c r="M46" s="153">
        <f>IF(OR(B18&lt;&gt;0)*(H46&lt;&gt;0),B18/H46*100," ")</f>
        <v>2503.125</v>
      </c>
      <c r="N46" s="182">
        <f>IF(OR(C18&lt;&gt;0)*(I46&lt;&gt;0),C18/I46*100," ")</f>
        <v>5015.1785714285716</v>
      </c>
      <c r="O46" s="151">
        <f t="shared" si="9"/>
        <v>56.25</v>
      </c>
      <c r="P46" s="152">
        <f t="shared" si="10"/>
        <v>92.857142857142861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 x14ac:dyDescent="0.25">
      <c r="A47" s="16" t="s">
        <v>103</v>
      </c>
      <c r="B47" s="123">
        <v>21</v>
      </c>
      <c r="C47" s="17">
        <v>125</v>
      </c>
      <c r="D47" s="192">
        <f t="shared" si="17"/>
        <v>2.1957598998030844E-2</v>
      </c>
      <c r="E47" s="125">
        <v>24</v>
      </c>
      <c r="F47" s="17">
        <v>154</v>
      </c>
      <c r="G47" s="147">
        <f t="shared" si="18"/>
        <v>3.9767386611302198E-2</v>
      </c>
      <c r="H47" s="123">
        <v>67</v>
      </c>
      <c r="I47" s="17">
        <v>431</v>
      </c>
      <c r="J47" s="220">
        <f t="shared" si="19"/>
        <v>6.2284677102360748E-2</v>
      </c>
      <c r="K47" s="151">
        <f t="shared" si="5"/>
        <v>87.5</v>
      </c>
      <c r="L47" s="152">
        <f t="shared" si="6"/>
        <v>81.168831168831161</v>
      </c>
      <c r="M47" s="153">
        <f t="shared" si="7"/>
        <v>31.343283582089555</v>
      </c>
      <c r="N47" s="182">
        <f t="shared" si="8"/>
        <v>29.002320185614849</v>
      </c>
      <c r="O47" s="151">
        <f t="shared" si="9"/>
        <v>35.820895522388057</v>
      </c>
      <c r="P47" s="152">
        <f t="shared" si="10"/>
        <v>35.730858468677496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 x14ac:dyDescent="0.25">
      <c r="A48" s="16" t="s">
        <v>107</v>
      </c>
      <c r="B48" s="123">
        <v>33</v>
      </c>
      <c r="C48" s="17">
        <v>122</v>
      </c>
      <c r="D48" s="192">
        <f t="shared" si="17"/>
        <v>2.1430616622078104E-2</v>
      </c>
      <c r="E48" s="125">
        <v>7</v>
      </c>
      <c r="F48" s="17">
        <v>22</v>
      </c>
      <c r="G48" s="147">
        <f t="shared" si="18"/>
        <v>5.6810552301860282E-3</v>
      </c>
      <c r="H48" s="123">
        <v>58</v>
      </c>
      <c r="I48" s="17">
        <v>281</v>
      </c>
      <c r="J48" s="220">
        <f t="shared" si="19"/>
        <v>4.0607875326597147E-2</v>
      </c>
      <c r="K48" s="151">
        <f t="shared" si="5"/>
        <v>471.42857142857144</v>
      </c>
      <c r="L48" s="152">
        <f t="shared" si="6"/>
        <v>554.54545454545462</v>
      </c>
      <c r="M48" s="153">
        <f t="shared" si="7"/>
        <v>56.896551724137936</v>
      </c>
      <c r="N48" s="182">
        <f t="shared" si="8"/>
        <v>43.416370106761562</v>
      </c>
      <c r="O48" s="151">
        <f t="shared" si="9"/>
        <v>12.068965517241379</v>
      </c>
      <c r="P48" s="152">
        <f t="shared" si="10"/>
        <v>7.8291814946619214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 x14ac:dyDescent="0.25">
      <c r="A49" s="16" t="s">
        <v>32</v>
      </c>
      <c r="B49" s="123">
        <v>22</v>
      </c>
      <c r="C49" s="17">
        <v>110</v>
      </c>
      <c r="D49" s="192">
        <f t="shared" si="17"/>
        <v>1.9322687118267141E-2</v>
      </c>
      <c r="E49" s="125">
        <v>13</v>
      </c>
      <c r="F49" s="17">
        <v>48</v>
      </c>
      <c r="G49" s="147">
        <f t="shared" si="18"/>
        <v>1.2395029593133152E-2</v>
      </c>
      <c r="H49" s="123">
        <v>154</v>
      </c>
      <c r="I49" s="17">
        <v>836</v>
      </c>
      <c r="J49" s="220">
        <f t="shared" si="19"/>
        <v>0.12081204189692248</v>
      </c>
      <c r="K49" s="151">
        <f t="shared" si="5"/>
        <v>169.23076923076923</v>
      </c>
      <c r="L49" s="152">
        <f t="shared" si="6"/>
        <v>229.16666666666666</v>
      </c>
      <c r="M49" s="153">
        <f t="shared" si="7"/>
        <v>14.285714285714285</v>
      </c>
      <c r="N49" s="182">
        <f t="shared" si="8"/>
        <v>13.157894736842104</v>
      </c>
      <c r="O49" s="151">
        <f t="shared" si="9"/>
        <v>8.4415584415584419</v>
      </c>
      <c r="P49" s="152">
        <f t="shared" si="10"/>
        <v>5.741626794258373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 x14ac:dyDescent="0.25">
      <c r="A50" s="16" t="s">
        <v>39</v>
      </c>
      <c r="B50" s="123">
        <v>19</v>
      </c>
      <c r="C50" s="17">
        <v>99</v>
      </c>
      <c r="D50" s="192">
        <f t="shared" si="17"/>
        <v>1.7390418406440428E-2</v>
      </c>
      <c r="E50" s="125">
        <v>15</v>
      </c>
      <c r="F50" s="17">
        <v>61</v>
      </c>
      <c r="G50" s="147">
        <f t="shared" si="18"/>
        <v>1.5752016774606716E-2</v>
      </c>
      <c r="H50" s="123">
        <v>176</v>
      </c>
      <c r="I50" s="17">
        <v>1311</v>
      </c>
      <c r="J50" s="220">
        <f t="shared" si="19"/>
        <v>0.18945524752017387</v>
      </c>
      <c r="K50" s="151">
        <f t="shared" si="5"/>
        <v>126.66666666666666</v>
      </c>
      <c r="L50" s="152">
        <f t="shared" si="6"/>
        <v>162.29508196721312</v>
      </c>
      <c r="M50" s="153">
        <f t="shared" si="7"/>
        <v>10.795454545454545</v>
      </c>
      <c r="N50" s="182">
        <f t="shared" si="8"/>
        <v>7.551487414187644</v>
      </c>
      <c r="O50" s="151">
        <f t="shared" si="9"/>
        <v>8.5227272727272716</v>
      </c>
      <c r="P50" s="152">
        <f t="shared" si="10"/>
        <v>4.6529366895499624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 x14ac:dyDescent="0.25">
      <c r="A51" s="16" t="s">
        <v>74</v>
      </c>
      <c r="B51" s="123">
        <v>43</v>
      </c>
      <c r="C51" s="17">
        <v>96</v>
      </c>
      <c r="D51" s="192">
        <f t="shared" si="17"/>
        <v>1.6863436030487688E-2</v>
      </c>
      <c r="E51" s="125">
        <v>29</v>
      </c>
      <c r="F51" s="17">
        <v>79</v>
      </c>
      <c r="G51" s="147">
        <f t="shared" si="18"/>
        <v>2.040015287203165E-2</v>
      </c>
      <c r="H51" s="123">
        <v>82</v>
      </c>
      <c r="I51" s="17">
        <v>188</v>
      </c>
      <c r="J51" s="220">
        <f t="shared" si="19"/>
        <v>2.7168258225623711E-2</v>
      </c>
      <c r="K51" s="151">
        <f t="shared" si="5"/>
        <v>148.27586206896552</v>
      </c>
      <c r="L51" s="152">
        <f t="shared" si="6"/>
        <v>121.51898734177216</v>
      </c>
      <c r="M51" s="153">
        <f t="shared" si="7"/>
        <v>52.439024390243901</v>
      </c>
      <c r="N51" s="182">
        <f t="shared" si="8"/>
        <v>51.063829787234042</v>
      </c>
      <c r="O51" s="151">
        <f t="shared" si="9"/>
        <v>35.365853658536587</v>
      </c>
      <c r="P51" s="152">
        <f t="shared" si="10"/>
        <v>42.021276595744681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 x14ac:dyDescent="0.25">
      <c r="A52" s="16" t="s">
        <v>45</v>
      </c>
      <c r="B52" s="123">
        <v>14</v>
      </c>
      <c r="C52" s="17">
        <v>80</v>
      </c>
      <c r="D52" s="192">
        <f t="shared" si="17"/>
        <v>1.405286335873974E-2</v>
      </c>
      <c r="E52" s="125">
        <v>26</v>
      </c>
      <c r="F52" s="17">
        <v>120</v>
      </c>
      <c r="G52" s="147">
        <f t="shared" si="18"/>
        <v>3.0987573982832885E-2</v>
      </c>
      <c r="H52" s="123">
        <v>84</v>
      </c>
      <c r="I52" s="17">
        <v>374</v>
      </c>
      <c r="J52" s="220">
        <f t="shared" si="19"/>
        <v>5.4047492427570579E-2</v>
      </c>
      <c r="K52" s="151">
        <f t="shared" si="5"/>
        <v>53.846153846153847</v>
      </c>
      <c r="L52" s="152">
        <f t="shared" si="6"/>
        <v>66.666666666666657</v>
      </c>
      <c r="M52" s="153">
        <f t="shared" si="7"/>
        <v>16.666666666666664</v>
      </c>
      <c r="N52" s="182">
        <f t="shared" si="8"/>
        <v>21.390374331550802</v>
      </c>
      <c r="O52" s="151">
        <f t="shared" si="9"/>
        <v>30.952380952380953</v>
      </c>
      <c r="P52" s="152">
        <f t="shared" si="10"/>
        <v>32.085561497326204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 x14ac:dyDescent="0.25">
      <c r="A53" s="16" t="s">
        <v>46</v>
      </c>
      <c r="B53" s="123">
        <v>14</v>
      </c>
      <c r="C53" s="17">
        <v>80</v>
      </c>
      <c r="D53" s="192">
        <f t="shared" si="17"/>
        <v>1.405286335873974E-2</v>
      </c>
      <c r="E53" s="125">
        <v>9</v>
      </c>
      <c r="F53" s="17">
        <v>56</v>
      </c>
      <c r="G53" s="147">
        <f t="shared" si="18"/>
        <v>1.4460867858655347E-2</v>
      </c>
      <c r="H53" s="123">
        <v>27</v>
      </c>
      <c r="I53" s="17">
        <v>107</v>
      </c>
      <c r="J53" s="220">
        <f t="shared" si="19"/>
        <v>1.5462785266711368E-2</v>
      </c>
      <c r="K53" s="151">
        <f t="shared" si="5"/>
        <v>155.55555555555557</v>
      </c>
      <c r="L53" s="152">
        <f t="shared" si="6"/>
        <v>142.85714285714286</v>
      </c>
      <c r="M53" s="153">
        <f t="shared" si="7"/>
        <v>51.851851851851848</v>
      </c>
      <c r="N53" s="182">
        <f t="shared" si="8"/>
        <v>74.766355140186917</v>
      </c>
      <c r="O53" s="151">
        <f t="shared" si="9"/>
        <v>33.333333333333329</v>
      </c>
      <c r="P53" s="152">
        <f t="shared" si="10"/>
        <v>52.336448598130836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 x14ac:dyDescent="0.25">
      <c r="A54" s="16" t="s">
        <v>65</v>
      </c>
      <c r="B54" s="123">
        <v>12</v>
      </c>
      <c r="C54" s="17">
        <v>70</v>
      </c>
      <c r="D54" s="192">
        <f t="shared" si="17"/>
        <v>1.2296255438897272E-2</v>
      </c>
      <c r="E54" s="125">
        <v>3</v>
      </c>
      <c r="F54" s="17">
        <v>20</v>
      </c>
      <c r="G54" s="147">
        <f t="shared" si="18"/>
        <v>5.1645956638054803E-3</v>
      </c>
      <c r="H54" s="123">
        <v>19</v>
      </c>
      <c r="I54" s="17">
        <v>73</v>
      </c>
      <c r="J54" s="220">
        <f t="shared" si="19"/>
        <v>1.0549376864204953E-2</v>
      </c>
      <c r="K54" s="151">
        <f t="shared" si="5"/>
        <v>400</v>
      </c>
      <c r="L54" s="152">
        <f t="shared" si="6"/>
        <v>350</v>
      </c>
      <c r="M54" s="153">
        <f t="shared" si="7"/>
        <v>63.157894736842103</v>
      </c>
      <c r="N54" s="182">
        <f t="shared" si="8"/>
        <v>95.890410958904098</v>
      </c>
      <c r="O54" s="226">
        <f t="shared" si="9"/>
        <v>15.789473684210526</v>
      </c>
      <c r="P54" s="152">
        <f t="shared" si="10"/>
        <v>27.397260273972602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 x14ac:dyDescent="0.25">
      <c r="A55" s="16" t="s">
        <v>42</v>
      </c>
      <c r="B55" s="123">
        <v>18</v>
      </c>
      <c r="C55" s="17">
        <v>66</v>
      </c>
      <c r="D55" s="192">
        <f t="shared" si="17"/>
        <v>1.1593612270960285E-2</v>
      </c>
      <c r="E55" s="125">
        <v>7</v>
      </c>
      <c r="F55" s="17">
        <v>31</v>
      </c>
      <c r="G55" s="147">
        <f t="shared" si="18"/>
        <v>8.005123278898494E-3</v>
      </c>
      <c r="H55" s="123">
        <v>21</v>
      </c>
      <c r="I55" s="17">
        <v>109</v>
      </c>
      <c r="J55" s="220">
        <f t="shared" si="19"/>
        <v>1.5751809290388216E-2</v>
      </c>
      <c r="K55" s="151">
        <f t="shared" si="5"/>
        <v>257.14285714285717</v>
      </c>
      <c r="L55" s="152">
        <f t="shared" si="6"/>
        <v>212.90322580645159</v>
      </c>
      <c r="M55" s="153">
        <f t="shared" si="7"/>
        <v>85.714285714285708</v>
      </c>
      <c r="N55" s="182">
        <f t="shared" si="8"/>
        <v>60.550458715596335</v>
      </c>
      <c r="O55" s="151">
        <f t="shared" si="9"/>
        <v>33.333333333333329</v>
      </c>
      <c r="P55" s="152">
        <f t="shared" si="10"/>
        <v>28.440366972477065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 x14ac:dyDescent="0.25">
      <c r="A56" s="16" t="s">
        <v>82</v>
      </c>
      <c r="B56" s="123">
        <v>10</v>
      </c>
      <c r="C56" s="17">
        <v>50</v>
      </c>
      <c r="D56" s="192">
        <f t="shared" si="17"/>
        <v>8.7830395992123372E-3</v>
      </c>
      <c r="E56" s="125">
        <v>3</v>
      </c>
      <c r="F56" s="17">
        <v>18</v>
      </c>
      <c r="G56" s="147">
        <f t="shared" si="18"/>
        <v>4.6481360974249325E-3</v>
      </c>
      <c r="H56" s="123">
        <v>10</v>
      </c>
      <c r="I56" s="17">
        <v>39</v>
      </c>
      <c r="J56" s="220">
        <f t="shared" si="19"/>
        <v>5.6359684616985361E-3</v>
      </c>
      <c r="K56" s="151">
        <f t="shared" si="5"/>
        <v>333.33333333333337</v>
      </c>
      <c r="L56" s="152">
        <f t="shared" si="6"/>
        <v>277.77777777777777</v>
      </c>
      <c r="M56" s="153">
        <f t="shared" si="7"/>
        <v>100</v>
      </c>
      <c r="N56" s="182">
        <f t="shared" si="8"/>
        <v>128.2051282051282</v>
      </c>
      <c r="O56" s="151">
        <f t="shared" si="9"/>
        <v>30</v>
      </c>
      <c r="P56" s="152">
        <f t="shared" si="10"/>
        <v>46.153846153846153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 x14ac:dyDescent="0.25">
      <c r="A57" s="16" t="s">
        <v>72</v>
      </c>
      <c r="B57" s="123">
        <v>12</v>
      </c>
      <c r="C57" s="17">
        <v>49</v>
      </c>
      <c r="D57" s="192">
        <f t="shared" si="17"/>
        <v>8.6073788072280905E-3</v>
      </c>
      <c r="E57" s="125">
        <v>1</v>
      </c>
      <c r="F57" s="17">
        <v>2</v>
      </c>
      <c r="G57" s="147">
        <f t="shared" si="18"/>
        <v>5.1645956638054808E-4</v>
      </c>
      <c r="H57" s="123">
        <v>11</v>
      </c>
      <c r="I57" s="17">
        <v>47</v>
      </c>
      <c r="J57" s="220">
        <f t="shared" si="19"/>
        <v>6.7920645564059278E-3</v>
      </c>
      <c r="K57" s="151">
        <f t="shared" si="5"/>
        <v>1200</v>
      </c>
      <c r="L57" s="152">
        <f t="shared" si="6"/>
        <v>2450</v>
      </c>
      <c r="M57" s="153">
        <f t="shared" si="7"/>
        <v>109.09090909090908</v>
      </c>
      <c r="N57" s="182">
        <f t="shared" si="8"/>
        <v>104.25531914893618</v>
      </c>
      <c r="O57" s="151">
        <f t="shared" si="9"/>
        <v>9.0909090909090917</v>
      </c>
      <c r="P57" s="152">
        <f t="shared" si="10"/>
        <v>4.2553191489361701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 x14ac:dyDescent="0.25">
      <c r="A58" s="16" t="s">
        <v>73</v>
      </c>
      <c r="B58" s="123">
        <v>13</v>
      </c>
      <c r="C58" s="17">
        <v>49</v>
      </c>
      <c r="D58" s="192">
        <f t="shared" si="17"/>
        <v>8.6073788072280905E-3</v>
      </c>
      <c r="E58" s="125">
        <v>4</v>
      </c>
      <c r="F58" s="17">
        <v>4</v>
      </c>
      <c r="G58" s="147">
        <f t="shared" si="18"/>
        <v>1.0329191327610962E-3</v>
      </c>
      <c r="H58" s="123">
        <v>5</v>
      </c>
      <c r="I58" s="17">
        <v>16</v>
      </c>
      <c r="J58" s="220">
        <f t="shared" si="19"/>
        <v>2.312192189414784E-3</v>
      </c>
      <c r="K58" s="151">
        <f t="shared" si="5"/>
        <v>325</v>
      </c>
      <c r="L58" s="152">
        <f t="shared" si="6"/>
        <v>1225</v>
      </c>
      <c r="M58" s="153">
        <f t="shared" si="7"/>
        <v>260</v>
      </c>
      <c r="N58" s="182">
        <f t="shared" si="8"/>
        <v>306.25</v>
      </c>
      <c r="O58" s="151">
        <f t="shared" si="9"/>
        <v>80</v>
      </c>
      <c r="P58" s="152">
        <f t="shared" si="10"/>
        <v>25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 x14ac:dyDescent="0.25">
      <c r="A59" s="16" t="s">
        <v>71</v>
      </c>
      <c r="B59" s="123">
        <v>7</v>
      </c>
      <c r="C59" s="17">
        <v>49</v>
      </c>
      <c r="D59" s="192">
        <f t="shared" si="17"/>
        <v>8.6073788072280905E-3</v>
      </c>
      <c r="E59" s="125">
        <v>7</v>
      </c>
      <c r="F59" s="17">
        <v>19</v>
      </c>
      <c r="G59" s="147">
        <f t="shared" si="18"/>
        <v>4.9063658806152068E-3</v>
      </c>
      <c r="H59" s="123">
        <v>4</v>
      </c>
      <c r="I59" s="17">
        <v>18</v>
      </c>
      <c r="J59" s="220">
        <f t="shared" si="19"/>
        <v>2.6012162130916324E-3</v>
      </c>
      <c r="K59" s="151">
        <f t="shared" si="5"/>
        <v>100</v>
      </c>
      <c r="L59" s="152">
        <f t="shared" si="6"/>
        <v>257.89473684210526</v>
      </c>
      <c r="M59" s="153">
        <f t="shared" si="7"/>
        <v>175</v>
      </c>
      <c r="N59" s="182">
        <f t="shared" si="8"/>
        <v>272.22222222222223</v>
      </c>
      <c r="O59" s="151">
        <f t="shared" si="9"/>
        <v>175</v>
      </c>
      <c r="P59" s="152">
        <f t="shared" si="10"/>
        <v>105.55555555555556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 x14ac:dyDescent="0.25">
      <c r="A60" s="16" t="s">
        <v>79</v>
      </c>
      <c r="B60" s="123">
        <v>16</v>
      </c>
      <c r="C60" s="17">
        <v>41</v>
      </c>
      <c r="D60" s="192">
        <f t="shared" si="17"/>
        <v>7.2020924713541165E-3</v>
      </c>
      <c r="E60" s="125">
        <v>13</v>
      </c>
      <c r="F60" s="17">
        <v>25</v>
      </c>
      <c r="G60" s="147">
        <f t="shared" si="18"/>
        <v>6.4557445797568513E-3</v>
      </c>
      <c r="H60" s="123">
        <v>123</v>
      </c>
      <c r="I60" s="17">
        <v>159</v>
      </c>
      <c r="J60" s="220">
        <f t="shared" si="19"/>
        <v>2.2977409882309417E-2</v>
      </c>
      <c r="K60" s="151">
        <f t="shared" si="5"/>
        <v>123.07692307692308</v>
      </c>
      <c r="L60" s="152">
        <f t="shared" si="6"/>
        <v>164</v>
      </c>
      <c r="M60" s="153">
        <f t="shared" si="7"/>
        <v>13.008130081300814</v>
      </c>
      <c r="N60" s="182">
        <f t="shared" si="8"/>
        <v>25.786163522012579</v>
      </c>
      <c r="O60" s="226">
        <f t="shared" si="9"/>
        <v>10.569105691056912</v>
      </c>
      <c r="P60" s="152">
        <f t="shared" si="10"/>
        <v>15.723270440251572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 x14ac:dyDescent="0.25">
      <c r="A61" s="16" t="s">
        <v>102</v>
      </c>
      <c r="B61" s="123">
        <v>6</v>
      </c>
      <c r="C61" s="17">
        <v>40</v>
      </c>
      <c r="D61" s="192">
        <f t="shared" si="17"/>
        <v>7.0264316793698699E-3</v>
      </c>
      <c r="E61" s="125">
        <v>4</v>
      </c>
      <c r="F61" s="17">
        <v>24</v>
      </c>
      <c r="G61" s="147">
        <f t="shared" si="18"/>
        <v>6.197514796566576E-3</v>
      </c>
      <c r="H61" s="123">
        <v>1</v>
      </c>
      <c r="I61" s="17">
        <v>1</v>
      </c>
      <c r="J61" s="220">
        <f t="shared" si="19"/>
        <v>1.44512011838424E-4</v>
      </c>
      <c r="K61" s="151">
        <f t="shared" si="5"/>
        <v>150</v>
      </c>
      <c r="L61" s="152">
        <f t="shared" si="6"/>
        <v>166.66666666666669</v>
      </c>
      <c r="M61" s="153">
        <f t="shared" si="7"/>
        <v>600</v>
      </c>
      <c r="N61" s="182">
        <f t="shared" si="8"/>
        <v>4000</v>
      </c>
      <c r="O61" s="226">
        <f t="shared" si="9"/>
        <v>400</v>
      </c>
      <c r="P61" s="152">
        <f t="shared" si="10"/>
        <v>2400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 x14ac:dyDescent="0.25">
      <c r="A62" s="16" t="s">
        <v>76</v>
      </c>
      <c r="B62" s="123">
        <v>6</v>
      </c>
      <c r="C62" s="17">
        <v>38</v>
      </c>
      <c r="D62" s="192">
        <f t="shared" si="17"/>
        <v>6.6751100954013758E-3</v>
      </c>
      <c r="E62" s="125">
        <v>2</v>
      </c>
      <c r="F62" s="17">
        <v>18</v>
      </c>
      <c r="G62" s="147">
        <f t="shared" si="18"/>
        <v>4.6481360974249325E-3</v>
      </c>
      <c r="H62" s="123">
        <v>5</v>
      </c>
      <c r="I62" s="17">
        <v>45</v>
      </c>
      <c r="J62" s="220">
        <f t="shared" si="19"/>
        <v>6.5030405327290803E-3</v>
      </c>
      <c r="K62" s="151">
        <f t="shared" si="5"/>
        <v>300</v>
      </c>
      <c r="L62" s="152">
        <f t="shared" si="6"/>
        <v>211.11111111111111</v>
      </c>
      <c r="M62" s="153">
        <f t="shared" si="7"/>
        <v>120</v>
      </c>
      <c r="N62" s="182">
        <f t="shared" si="8"/>
        <v>84.444444444444443</v>
      </c>
      <c r="O62" s="226">
        <f t="shared" si="9"/>
        <v>40</v>
      </c>
      <c r="P62" s="152">
        <f t="shared" si="10"/>
        <v>40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 x14ac:dyDescent="0.25">
      <c r="A63" s="16" t="s">
        <v>108</v>
      </c>
      <c r="B63" s="123">
        <v>8</v>
      </c>
      <c r="C63" s="17">
        <v>38</v>
      </c>
      <c r="D63" s="192">
        <f t="shared" si="17"/>
        <v>6.6751100954013758E-3</v>
      </c>
      <c r="E63" s="125">
        <v>6</v>
      </c>
      <c r="F63" s="17">
        <v>24</v>
      </c>
      <c r="G63" s="147">
        <f t="shared" si="18"/>
        <v>6.197514796566576E-3</v>
      </c>
      <c r="H63" s="123">
        <v>9</v>
      </c>
      <c r="I63" s="17">
        <v>26</v>
      </c>
      <c r="J63" s="220">
        <f t="shared" si="19"/>
        <v>3.7573123077990246E-3</v>
      </c>
      <c r="K63" s="151">
        <f t="shared" si="5"/>
        <v>133.33333333333331</v>
      </c>
      <c r="L63" s="152">
        <f t="shared" si="6"/>
        <v>158.33333333333331</v>
      </c>
      <c r="M63" s="153">
        <f t="shared" si="7"/>
        <v>88.888888888888886</v>
      </c>
      <c r="N63" s="182">
        <f t="shared" si="8"/>
        <v>146.15384615384613</v>
      </c>
      <c r="O63" s="226">
        <f t="shared" si="9"/>
        <v>66.666666666666657</v>
      </c>
      <c r="P63" s="152">
        <f t="shared" si="10"/>
        <v>92.307692307692307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 x14ac:dyDescent="0.25">
      <c r="A64" s="16" t="s">
        <v>55</v>
      </c>
      <c r="B64" s="123">
        <v>12</v>
      </c>
      <c r="C64" s="17">
        <v>36</v>
      </c>
      <c r="D64" s="192">
        <f t="shared" si="17"/>
        <v>6.3237885114328825E-3</v>
      </c>
      <c r="E64" s="125">
        <v>1</v>
      </c>
      <c r="F64" s="17">
        <v>1</v>
      </c>
      <c r="G64" s="147">
        <f t="shared" si="18"/>
        <v>2.5822978319027404E-4</v>
      </c>
      <c r="H64" s="123">
        <v>0</v>
      </c>
      <c r="I64" s="17">
        <v>0</v>
      </c>
      <c r="J64" s="220">
        <f t="shared" si="19"/>
        <v>0</v>
      </c>
      <c r="K64" s="151">
        <f t="shared" si="5"/>
        <v>1200</v>
      </c>
      <c r="L64" s="152">
        <f t="shared" si="6"/>
        <v>3600</v>
      </c>
      <c r="M64" s="153" t="str">
        <f t="shared" si="7"/>
        <v xml:space="preserve"> </v>
      </c>
      <c r="N64" s="182" t="str">
        <f t="shared" si="8"/>
        <v xml:space="preserve"> 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 x14ac:dyDescent="0.25">
      <c r="A65" s="16" t="s">
        <v>51</v>
      </c>
      <c r="B65" s="123">
        <v>6</v>
      </c>
      <c r="C65" s="17">
        <v>35</v>
      </c>
      <c r="D65" s="192">
        <f t="shared" si="17"/>
        <v>6.1481277194486358E-3</v>
      </c>
      <c r="E65" s="125">
        <v>18</v>
      </c>
      <c r="F65" s="17">
        <v>157</v>
      </c>
      <c r="G65" s="147">
        <f t="shared" si="18"/>
        <v>4.0542075960873024E-2</v>
      </c>
      <c r="H65" s="123">
        <v>9</v>
      </c>
      <c r="I65" s="17">
        <v>51</v>
      </c>
      <c r="J65" s="220">
        <f t="shared" si="19"/>
        <v>7.3701126037596246E-3</v>
      </c>
      <c r="K65" s="151">
        <f t="shared" si="5"/>
        <v>33.333333333333329</v>
      </c>
      <c r="L65" s="152">
        <f t="shared" si="6"/>
        <v>22.29299363057325</v>
      </c>
      <c r="M65" s="153">
        <f t="shared" si="7"/>
        <v>66.666666666666657</v>
      </c>
      <c r="N65" s="182">
        <f t="shared" si="8"/>
        <v>68.627450980392155</v>
      </c>
      <c r="O65" s="226">
        <f t="shared" si="9"/>
        <v>200</v>
      </c>
      <c r="P65" s="152">
        <f t="shared" si="10"/>
        <v>307.84313725490199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 x14ac:dyDescent="0.25">
      <c r="A66" s="16" t="s">
        <v>75</v>
      </c>
      <c r="B66" s="123">
        <v>8</v>
      </c>
      <c r="C66" s="17">
        <v>33</v>
      </c>
      <c r="D66" s="192">
        <f t="shared" si="17"/>
        <v>5.7968061354801426E-3</v>
      </c>
      <c r="E66" s="125">
        <v>0</v>
      </c>
      <c r="F66" s="17">
        <v>0</v>
      </c>
      <c r="G66" s="147">
        <f t="shared" si="18"/>
        <v>0</v>
      </c>
      <c r="H66" s="123">
        <v>19</v>
      </c>
      <c r="I66" s="17">
        <v>60</v>
      </c>
      <c r="J66" s="220">
        <f t="shared" si="19"/>
        <v>8.6707207103054393E-3</v>
      </c>
      <c r="K66" s="151" t="str">
        <f t="shared" si="5"/>
        <v xml:space="preserve"> </v>
      </c>
      <c r="L66" s="152" t="str">
        <f t="shared" si="6"/>
        <v xml:space="preserve"> </v>
      </c>
      <c r="M66" s="153">
        <f t="shared" si="7"/>
        <v>42.105263157894733</v>
      </c>
      <c r="N66" s="182">
        <f t="shared" si="8"/>
        <v>55.000000000000007</v>
      </c>
      <c r="O66" s="151" t="str">
        <f t="shared" si="9"/>
        <v xml:space="preserve"> </v>
      </c>
      <c r="P66" s="152" t="str">
        <f t="shared" si="10"/>
        <v xml:space="preserve"> 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 x14ac:dyDescent="0.25">
      <c r="A67" s="16" t="s">
        <v>70</v>
      </c>
      <c r="B67" s="123">
        <v>6</v>
      </c>
      <c r="C67" s="17">
        <v>28</v>
      </c>
      <c r="D67" s="192">
        <f t="shared" si="17"/>
        <v>4.9185021755589085E-3</v>
      </c>
      <c r="E67" s="125">
        <v>11</v>
      </c>
      <c r="F67" s="17">
        <v>91</v>
      </c>
      <c r="G67" s="147">
        <f t="shared" si="18"/>
        <v>2.3498910270314938E-2</v>
      </c>
      <c r="H67" s="123">
        <v>19</v>
      </c>
      <c r="I67" s="17">
        <v>83</v>
      </c>
      <c r="J67" s="220">
        <f t="shared" si="19"/>
        <v>1.1994496982589193E-2</v>
      </c>
      <c r="K67" s="151">
        <f t="shared" si="5"/>
        <v>54.54545454545454</v>
      </c>
      <c r="L67" s="152">
        <f t="shared" si="6"/>
        <v>30.76923076923077</v>
      </c>
      <c r="M67" s="153">
        <f t="shared" si="7"/>
        <v>31.578947368421051</v>
      </c>
      <c r="N67" s="182">
        <f t="shared" si="8"/>
        <v>33.734939759036145</v>
      </c>
      <c r="O67" s="151">
        <f t="shared" si="9"/>
        <v>57.894736842105267</v>
      </c>
      <c r="P67" s="152">
        <f t="shared" si="10"/>
        <v>109.63855421686748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 x14ac:dyDescent="0.25">
      <c r="A68" s="16" t="s">
        <v>101</v>
      </c>
      <c r="B68" s="123">
        <v>4</v>
      </c>
      <c r="C68" s="17">
        <v>22</v>
      </c>
      <c r="D68" s="192">
        <f t="shared" si="17"/>
        <v>3.8645374236534287E-3</v>
      </c>
      <c r="E68" s="125">
        <v>15</v>
      </c>
      <c r="F68" s="17">
        <v>75</v>
      </c>
      <c r="G68" s="147">
        <f t="shared" si="18"/>
        <v>1.9367233739270552E-2</v>
      </c>
      <c r="H68" s="123">
        <v>2</v>
      </c>
      <c r="I68" s="17">
        <v>7</v>
      </c>
      <c r="J68" s="220">
        <f t="shared" si="19"/>
        <v>1.011584082868968E-3</v>
      </c>
      <c r="K68" s="151">
        <f t="shared" si="5"/>
        <v>26.666666666666668</v>
      </c>
      <c r="L68" s="152">
        <f t="shared" si="6"/>
        <v>29.333333333333332</v>
      </c>
      <c r="M68" s="153">
        <f t="shared" si="7"/>
        <v>200</v>
      </c>
      <c r="N68" s="182">
        <f t="shared" si="8"/>
        <v>314.28571428571428</v>
      </c>
      <c r="O68" s="151">
        <f t="shared" si="9"/>
        <v>750</v>
      </c>
      <c r="P68" s="152">
        <f t="shared" si="10"/>
        <v>1071.4285714285713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 x14ac:dyDescent="0.25">
      <c r="A69" s="16" t="s">
        <v>68</v>
      </c>
      <c r="B69" s="123">
        <v>9</v>
      </c>
      <c r="C69" s="17">
        <v>15</v>
      </c>
      <c r="D69" s="192">
        <f t="shared" si="17"/>
        <v>2.6349118797637013E-3</v>
      </c>
      <c r="E69" s="125">
        <v>2</v>
      </c>
      <c r="F69" s="17">
        <v>11</v>
      </c>
      <c r="G69" s="147">
        <f t="shared" si="18"/>
        <v>2.8405276150930141E-3</v>
      </c>
      <c r="H69" s="123">
        <v>37</v>
      </c>
      <c r="I69" s="17">
        <v>111</v>
      </c>
      <c r="J69" s="220">
        <f t="shared" si="19"/>
        <v>1.6040833314065066E-2</v>
      </c>
      <c r="K69" s="151">
        <f t="shared" si="5"/>
        <v>450</v>
      </c>
      <c r="L69" s="152">
        <f t="shared" si="6"/>
        <v>136.36363636363635</v>
      </c>
      <c r="M69" s="153">
        <f t="shared" si="7"/>
        <v>24.324324324324326</v>
      </c>
      <c r="N69" s="182">
        <f t="shared" si="8"/>
        <v>13.513513513513514</v>
      </c>
      <c r="O69" s="226">
        <f t="shared" si="9"/>
        <v>5.4054054054054053</v>
      </c>
      <c r="P69" s="152">
        <f t="shared" si="10"/>
        <v>9.9099099099099099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 x14ac:dyDescent="0.25">
      <c r="A70" s="16" t="s">
        <v>104</v>
      </c>
      <c r="B70" s="123">
        <v>5</v>
      </c>
      <c r="C70" s="17">
        <v>15</v>
      </c>
      <c r="D70" s="192">
        <f t="shared" ref="D70:D78" si="22">IF($C$83&lt;&gt;0,C70/$C$83*100,0)</f>
        <v>2.6349118797637013E-3</v>
      </c>
      <c r="E70" s="125">
        <v>1</v>
      </c>
      <c r="F70" s="17">
        <v>2</v>
      </c>
      <c r="G70" s="147">
        <f t="shared" ref="G70:G78" si="23">IF($F$83&lt;&gt;0,F70/$F$83*100,0)</f>
        <v>5.1645956638054808E-4</v>
      </c>
      <c r="H70" s="123">
        <v>5</v>
      </c>
      <c r="I70" s="17">
        <v>24</v>
      </c>
      <c r="J70" s="220">
        <f t="shared" ref="J70:J78" si="24">IF($I$83&lt;&gt;0,I70/$I$83*100,0)</f>
        <v>3.4682882841221762E-3</v>
      </c>
      <c r="K70" s="151">
        <f t="shared" si="5"/>
        <v>500</v>
      </c>
      <c r="L70" s="152">
        <f t="shared" si="6"/>
        <v>750</v>
      </c>
      <c r="M70" s="153">
        <f t="shared" si="7"/>
        <v>100</v>
      </c>
      <c r="N70" s="182">
        <f t="shared" si="8"/>
        <v>62.5</v>
      </c>
      <c r="O70" s="226">
        <f t="shared" si="9"/>
        <v>20</v>
      </c>
      <c r="P70" s="152">
        <f t="shared" si="10"/>
        <v>8.3333333333333321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 x14ac:dyDescent="0.25">
      <c r="A71" s="16" t="s">
        <v>84</v>
      </c>
      <c r="B71" s="123">
        <v>2</v>
      </c>
      <c r="C71" s="17">
        <v>10</v>
      </c>
      <c r="D71" s="192">
        <f t="shared" si="22"/>
        <v>1.7566079198424675E-3</v>
      </c>
      <c r="E71" s="125">
        <v>4</v>
      </c>
      <c r="F71" s="17">
        <v>16</v>
      </c>
      <c r="G71" s="147">
        <f t="shared" si="23"/>
        <v>4.1316765310443846E-3</v>
      </c>
      <c r="H71" s="123">
        <v>26</v>
      </c>
      <c r="I71" s="17">
        <v>79</v>
      </c>
      <c r="J71" s="220">
        <f t="shared" si="24"/>
        <v>1.1416448935235498E-2</v>
      </c>
      <c r="K71" s="151">
        <f t="shared" ref="K71:K80" si="25">IF(OR(B71&lt;&gt;0)*(E71&lt;&gt;0),B71/E71*100," ")</f>
        <v>50</v>
      </c>
      <c r="L71" s="152">
        <f t="shared" ref="L71:L80" si="26">IF(OR(C71&lt;&gt;0)*(F71&lt;&gt;0),C71/F71*100," ")</f>
        <v>62.5</v>
      </c>
      <c r="M71" s="153">
        <f t="shared" ref="M71:M80" si="27">IF(OR(B71&lt;&gt;0)*(H71&lt;&gt;0),B71/H71*100," ")</f>
        <v>7.6923076923076925</v>
      </c>
      <c r="N71" s="182">
        <f t="shared" ref="N71:N80" si="28">IF(OR(C71&lt;&gt;0)*(I71&lt;&gt;0),C71/I71*100," ")</f>
        <v>12.658227848101266</v>
      </c>
      <c r="O71" s="226">
        <f t="shared" ref="O71:O80" si="29">IF(OR(E71&lt;&gt;0)*(H71&lt;&gt;0),E71/H71*100," ")</f>
        <v>15.384615384615385</v>
      </c>
      <c r="P71" s="152">
        <f t="shared" ref="P71:P80" si="30">IF(OR(F71&lt;&gt;0)*(I71&lt;&gt;0),F71/I71*100," ")</f>
        <v>20.253164556962027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 x14ac:dyDescent="0.25">
      <c r="A72" s="16" t="s">
        <v>41</v>
      </c>
      <c r="B72" s="123">
        <v>3</v>
      </c>
      <c r="C72" s="17">
        <v>7</v>
      </c>
      <c r="D72" s="192">
        <f t="shared" si="22"/>
        <v>1.2296255438897271E-3</v>
      </c>
      <c r="E72" s="125">
        <v>2</v>
      </c>
      <c r="F72" s="17">
        <v>4</v>
      </c>
      <c r="G72" s="147">
        <f t="shared" si="23"/>
        <v>1.0329191327610962E-3</v>
      </c>
      <c r="H72" s="123">
        <v>0</v>
      </c>
      <c r="I72" s="17">
        <v>0</v>
      </c>
      <c r="J72" s="220">
        <f t="shared" si="24"/>
        <v>0</v>
      </c>
      <c r="K72" s="151">
        <f t="shared" si="25"/>
        <v>150</v>
      </c>
      <c r="L72" s="152">
        <f t="shared" si="26"/>
        <v>175</v>
      </c>
      <c r="M72" s="153" t="str">
        <f t="shared" si="27"/>
        <v xml:space="preserve"> </v>
      </c>
      <c r="N72" s="182" t="str">
        <f t="shared" si="28"/>
        <v xml:space="preserve"> </v>
      </c>
      <c r="O72" s="226" t="str">
        <f t="shared" si="29"/>
        <v xml:space="preserve"> </v>
      </c>
      <c r="P72" s="152" t="str">
        <f t="shared" si="30"/>
        <v xml:space="preserve"> 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 x14ac:dyDescent="0.25">
      <c r="A73" s="16" t="s">
        <v>66</v>
      </c>
      <c r="B73" s="123">
        <v>1</v>
      </c>
      <c r="C73" s="17">
        <v>7</v>
      </c>
      <c r="D73" s="192">
        <f t="shared" si="22"/>
        <v>1.2296255438897271E-3</v>
      </c>
      <c r="E73" s="125">
        <v>3</v>
      </c>
      <c r="F73" s="17">
        <v>15</v>
      </c>
      <c r="G73" s="147">
        <f t="shared" si="23"/>
        <v>3.8734467478541107E-3</v>
      </c>
      <c r="H73" s="123">
        <v>3</v>
      </c>
      <c r="I73" s="17">
        <v>15</v>
      </c>
      <c r="J73" s="220">
        <f t="shared" si="24"/>
        <v>2.1676801775763598E-3</v>
      </c>
      <c r="K73" s="151">
        <f t="shared" si="25"/>
        <v>33.333333333333329</v>
      </c>
      <c r="L73" s="152">
        <f t="shared" si="26"/>
        <v>46.666666666666664</v>
      </c>
      <c r="M73" s="153">
        <f t="shared" si="27"/>
        <v>33.333333333333329</v>
      </c>
      <c r="N73" s="182">
        <f t="shared" si="28"/>
        <v>46.666666666666664</v>
      </c>
      <c r="O73" s="226">
        <f t="shared" si="29"/>
        <v>100</v>
      </c>
      <c r="P73" s="152">
        <f t="shared" si="30"/>
        <v>100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 x14ac:dyDescent="0.25">
      <c r="A74" s="16" t="s">
        <v>48</v>
      </c>
      <c r="B74" s="123">
        <v>1</v>
      </c>
      <c r="C74" s="17">
        <v>1</v>
      </c>
      <c r="D74" s="192">
        <f t="shared" si="22"/>
        <v>1.7566079198424672E-4</v>
      </c>
      <c r="E74" s="125">
        <v>2</v>
      </c>
      <c r="F74" s="17">
        <v>3</v>
      </c>
      <c r="G74" s="147">
        <f t="shared" si="23"/>
        <v>7.7468934957082201E-4</v>
      </c>
      <c r="H74" s="123">
        <v>22</v>
      </c>
      <c r="I74" s="17">
        <v>94</v>
      </c>
      <c r="J74" s="220">
        <f t="shared" si="24"/>
        <v>1.3584129112811856E-2</v>
      </c>
      <c r="K74" s="151">
        <f t="shared" si="25"/>
        <v>50</v>
      </c>
      <c r="L74" s="152">
        <f t="shared" si="26"/>
        <v>33.333333333333329</v>
      </c>
      <c r="M74" s="153">
        <f t="shared" si="27"/>
        <v>4.5454545454545459</v>
      </c>
      <c r="N74" s="182">
        <f t="shared" si="28"/>
        <v>1.0638297872340425</v>
      </c>
      <c r="O74" s="226">
        <f t="shared" si="29"/>
        <v>9.0909090909090917</v>
      </c>
      <c r="P74" s="152">
        <f t="shared" si="30"/>
        <v>3.1914893617021276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 x14ac:dyDescent="0.25">
      <c r="A75" s="16" t="s">
        <v>94</v>
      </c>
      <c r="B75" s="123">
        <v>0</v>
      </c>
      <c r="C75" s="17">
        <v>0</v>
      </c>
      <c r="D75" s="192">
        <f t="shared" si="22"/>
        <v>0</v>
      </c>
      <c r="E75" s="125">
        <v>0</v>
      </c>
      <c r="F75" s="17">
        <v>0</v>
      </c>
      <c r="G75" s="147">
        <f t="shared" si="23"/>
        <v>0</v>
      </c>
      <c r="H75" s="123">
        <v>1</v>
      </c>
      <c r="I75" s="17">
        <v>3</v>
      </c>
      <c r="J75" s="220">
        <f t="shared" si="24"/>
        <v>4.3353603551527203E-4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 t="str">
        <f t="shared" si="29"/>
        <v xml:space="preserve"> </v>
      </c>
      <c r="P75" s="152" t="str">
        <f t="shared" si="30"/>
        <v xml:space="preserve"> 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 x14ac:dyDescent="0.25">
      <c r="A76" s="16" t="s">
        <v>77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0</v>
      </c>
      <c r="G76" s="147">
        <f t="shared" si="23"/>
        <v>0</v>
      </c>
      <c r="H76" s="123">
        <v>0</v>
      </c>
      <c r="I76" s="17">
        <v>0</v>
      </c>
      <c r="J76" s="220">
        <f t="shared" si="24"/>
        <v>0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 t="str">
        <f t="shared" si="30"/>
        <v xml:space="preserve"> 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 x14ac:dyDescent="0.25">
      <c r="A77" s="16" t="s">
        <v>80</v>
      </c>
      <c r="B77" s="123">
        <v>0</v>
      </c>
      <c r="C77" s="17">
        <v>0</v>
      </c>
      <c r="D77" s="192">
        <f t="shared" si="22"/>
        <v>0</v>
      </c>
      <c r="E77" s="125">
        <v>0</v>
      </c>
      <c r="F77" s="17">
        <v>0</v>
      </c>
      <c r="G77" s="147">
        <f t="shared" si="23"/>
        <v>0</v>
      </c>
      <c r="H77" s="123">
        <v>6</v>
      </c>
      <c r="I77" s="17">
        <v>36</v>
      </c>
      <c r="J77" s="220">
        <f t="shared" si="24"/>
        <v>5.2024324261832648E-3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 t="str">
        <f t="shared" si="29"/>
        <v xml:space="preserve"> </v>
      </c>
      <c r="P77" s="152" t="str">
        <f t="shared" si="30"/>
        <v xml:space="preserve"> 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 x14ac:dyDescent="0.25">
      <c r="A78" s="16" t="s">
        <v>95</v>
      </c>
      <c r="B78" s="213">
        <v>0</v>
      </c>
      <c r="C78" s="252">
        <v>0</v>
      </c>
      <c r="D78" s="251">
        <f t="shared" si="22"/>
        <v>0</v>
      </c>
      <c r="E78" s="253">
        <v>0</v>
      </c>
      <c r="F78" s="252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 x14ac:dyDescent="0.25">
      <c r="A79" s="16" t="s">
        <v>81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0</v>
      </c>
      <c r="F79" s="16">
        <v>0</v>
      </c>
      <c r="G79" s="147">
        <f t="shared" ref="G79:G80" si="32">IF($F$83&lt;&gt;0,F79/$F$83*100,0)</f>
        <v>0</v>
      </c>
      <c r="H79" s="209">
        <v>0</v>
      </c>
      <c r="I79" s="16">
        <v>0</v>
      </c>
      <c r="J79" s="192">
        <f t="shared" ref="J79:J80" si="33">IF($I$83&lt;&gt;0,I79/$I$83*100,0)</f>
        <v>0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 t="str">
        <f t="shared" si="29"/>
        <v xml:space="preserve"> </v>
      </c>
      <c r="P79" s="152" t="str">
        <f t="shared" si="30"/>
        <v xml:space="preserve"> 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 x14ac:dyDescent="0.3">
      <c r="A80" s="16" t="s">
        <v>97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2</v>
      </c>
      <c r="I80" s="201">
        <v>4</v>
      </c>
      <c r="J80" s="212">
        <f t="shared" si="33"/>
        <v>5.78048047353696E-4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 x14ac:dyDescent="0.25">
      <c r="A81" s="237" t="s">
        <v>85</v>
      </c>
      <c r="B81" s="211">
        <f>SUM(B6:B80)-B8</f>
        <v>77343</v>
      </c>
      <c r="C81" s="206">
        <f>SUM(C6:C80)-C8</f>
        <v>505303</v>
      </c>
      <c r="D81" s="238">
        <f>IF($C$83&lt;&gt;0,C81/$C$83*100,0)</f>
        <v>88.761925172015836</v>
      </c>
      <c r="E81" s="217">
        <f>SUM(E6:E80)-E8</f>
        <v>48595</v>
      </c>
      <c r="F81" s="206">
        <f>SUM(F6:F80)-F8</f>
        <v>325554</v>
      </c>
      <c r="G81" s="239">
        <f>IF($F$83&lt;&gt;0,F81/$F$83*100,0)</f>
        <v>84.067738836726463</v>
      </c>
      <c r="H81" s="211">
        <f>SUM(H6:H80)-H8</f>
        <v>103512</v>
      </c>
      <c r="I81" s="206">
        <f>SUM(I6:I80)-I8</f>
        <v>630402</v>
      </c>
      <c r="J81" s="240">
        <f>IF($I$83&lt;&gt;0,I81/$I$83*100,0)</f>
        <v>91.100661286966172</v>
      </c>
      <c r="K81" s="222">
        <f t="shared" ref="K81:L83" si="34">IF(OR(B81&lt;&gt;0)*(E81&lt;&gt;0),B81/E81*100," ")</f>
        <v>159.15834962444694</v>
      </c>
      <c r="L81" s="207">
        <f t="shared" si="34"/>
        <v>155.21326723062842</v>
      </c>
      <c r="M81" s="221">
        <f t="shared" ref="M81:N83" si="35">IF(OR(B81&lt;&gt;0)*(H81&lt;&gt;0),B81/H81*100," ")</f>
        <v>74.718873174124738</v>
      </c>
      <c r="N81" s="223">
        <f t="shared" si="35"/>
        <v>80.15567844010647</v>
      </c>
      <c r="O81" s="222">
        <f t="shared" ref="O81:P83" si="36">IF(OR(E81&lt;&gt;0)*(H81&lt;&gt;0),E81/H81*100," ")</f>
        <v>46.946247778035399</v>
      </c>
      <c r="P81" s="207">
        <f t="shared" si="36"/>
        <v>51.642285398840734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 x14ac:dyDescent="0.25">
      <c r="A82" s="173" t="s">
        <v>86</v>
      </c>
      <c r="B82" s="241">
        <f>B8</f>
        <v>12837</v>
      </c>
      <c r="C82" s="242">
        <f>C8</f>
        <v>63976</v>
      </c>
      <c r="D82" s="243">
        <f>IF($C$83&lt;&gt;0,C82/$C$83*100,0)</f>
        <v>11.238074827984169</v>
      </c>
      <c r="E82" s="218">
        <f>E8</f>
        <v>12771</v>
      </c>
      <c r="F82" s="172">
        <f>F8</f>
        <v>61698</v>
      </c>
      <c r="G82" s="244">
        <f>IF($F$83&lt;&gt;0,F82/$F$83*100,0)</f>
        <v>15.932261163273528</v>
      </c>
      <c r="H82" s="241">
        <f>H8</f>
        <v>12059</v>
      </c>
      <c r="I82" s="242">
        <f>I8</f>
        <v>61582</v>
      </c>
      <c r="J82" s="245">
        <f>IF($I$83&lt;&gt;0,I82/$I$83*100,0)</f>
        <v>8.8993387130338277</v>
      </c>
      <c r="K82" s="154">
        <f t="shared" si="34"/>
        <v>100.51679586563307</v>
      </c>
      <c r="L82" s="155">
        <f t="shared" si="34"/>
        <v>103.69217802846123</v>
      </c>
      <c r="M82" s="156">
        <f t="shared" si="35"/>
        <v>106.45161290322579</v>
      </c>
      <c r="N82" s="183">
        <f t="shared" si="35"/>
        <v>103.88749959403722</v>
      </c>
      <c r="O82" s="154">
        <f t="shared" si="36"/>
        <v>105.90430383945602</v>
      </c>
      <c r="P82" s="155">
        <f t="shared" si="36"/>
        <v>100.18836673053815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 x14ac:dyDescent="0.3">
      <c r="A83" s="174" t="s">
        <v>87</v>
      </c>
      <c r="B83" s="228">
        <f>B81+B82</f>
        <v>90180</v>
      </c>
      <c r="C83" s="229">
        <f>C81+C82</f>
        <v>569279</v>
      </c>
      <c r="D83" s="230">
        <f>D81+D82</f>
        <v>100</v>
      </c>
      <c r="E83" s="231">
        <f>SUM(E81:E82)</f>
        <v>61366</v>
      </c>
      <c r="F83" s="229">
        <f>SUM(F81:F82)</f>
        <v>387252</v>
      </c>
      <c r="G83" s="232">
        <f>G81+G82</f>
        <v>99.999999999999986</v>
      </c>
      <c r="H83" s="228">
        <f>SUM(H81:H82)</f>
        <v>115571</v>
      </c>
      <c r="I83" s="229">
        <f>SUM(I81:I82)</f>
        <v>691984</v>
      </c>
      <c r="J83" s="230">
        <f>J81+J82</f>
        <v>100</v>
      </c>
      <c r="K83" s="234">
        <f t="shared" si="34"/>
        <v>146.9543395365512</v>
      </c>
      <c r="L83" s="235">
        <f t="shared" si="34"/>
        <v>147.00479274477601</v>
      </c>
      <c r="M83" s="236">
        <f t="shared" si="35"/>
        <v>78.029955611701894</v>
      </c>
      <c r="N83" s="233">
        <f t="shared" si="35"/>
        <v>82.267653587366183</v>
      </c>
      <c r="O83" s="234">
        <f t="shared" si="36"/>
        <v>53.098095542999545</v>
      </c>
      <c r="P83" s="235">
        <f t="shared" si="36"/>
        <v>55.962565608453374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 x14ac:dyDescent="0.25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 x14ac:dyDescent="0.25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 x14ac:dyDescent="0.25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 x14ac:dyDescent="0.25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 x14ac:dyDescent="0.25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 x14ac:dyDescent="0.25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 x14ac:dyDescent="0.25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 x14ac:dyDescent="0.25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 x14ac:dyDescent="0.25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 x14ac:dyDescent="0.25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 x14ac:dyDescent="0.25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 x14ac:dyDescent="0.25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 x14ac:dyDescent="0.25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 x14ac:dyDescent="0.25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 x14ac:dyDescent="0.25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 x14ac:dyDescent="0.25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 x14ac:dyDescent="0.25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 x14ac:dyDescent="0.25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 x14ac:dyDescent="0.25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 x14ac:dyDescent="0.25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 x14ac:dyDescent="0.25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 x14ac:dyDescent="0.25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 x14ac:dyDescent="0.25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 x14ac:dyDescent="0.25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 x14ac:dyDescent="0.25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 x14ac:dyDescent="0.25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 x14ac:dyDescent="0.25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 x14ac:dyDescent="0.25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 x14ac:dyDescent="0.25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 x14ac:dyDescent="0.25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 x14ac:dyDescent="0.25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 x14ac:dyDescent="0.25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 x14ac:dyDescent="0.25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 x14ac:dyDescent="0.25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 x14ac:dyDescent="0.25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 x14ac:dyDescent="0.25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 x14ac:dyDescent="0.25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 x14ac:dyDescent="0.25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 x14ac:dyDescent="0.25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 x14ac:dyDescent="0.25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 x14ac:dyDescent="0.25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 x14ac:dyDescent="0.25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 x14ac:dyDescent="0.25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 x14ac:dyDescent="0.25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 x14ac:dyDescent="0.25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 x14ac:dyDescent="0.25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 x14ac:dyDescent="0.25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 x14ac:dyDescent="0.25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 x14ac:dyDescent="0.25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 x14ac:dyDescent="0.25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 x14ac:dyDescent="0.25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 x14ac:dyDescent="0.25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 x14ac:dyDescent="0.25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 x14ac:dyDescent="0.25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 x14ac:dyDescent="0.25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 x14ac:dyDescent="0.25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 x14ac:dyDescent="0.25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 x14ac:dyDescent="0.25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 x14ac:dyDescent="0.25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 x14ac:dyDescent="0.25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 x14ac:dyDescent="0.25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 x14ac:dyDescent="0.25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 x14ac:dyDescent="0.25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 x14ac:dyDescent="0.25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 x14ac:dyDescent="0.25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 x14ac:dyDescent="0.25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 x14ac:dyDescent="0.25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 x14ac:dyDescent="0.25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 x14ac:dyDescent="0.25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 x14ac:dyDescent="0.25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 x14ac:dyDescent="0.25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 x14ac:dyDescent="0.25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 x14ac:dyDescent="0.25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 x14ac:dyDescent="0.25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 x14ac:dyDescent="0.25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 x14ac:dyDescent="0.25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 x14ac:dyDescent="0.25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 x14ac:dyDescent="0.25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 x14ac:dyDescent="0.25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 x14ac:dyDescent="0.25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 x14ac:dyDescent="0.25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 x14ac:dyDescent="0.25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 x14ac:dyDescent="0.25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 x14ac:dyDescent="0.25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 x14ac:dyDescent="0.25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 x14ac:dyDescent="0.25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 x14ac:dyDescent="0.25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 x14ac:dyDescent="0.25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 x14ac:dyDescent="0.25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 x14ac:dyDescent="0.25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 x14ac:dyDescent="0.25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 x14ac:dyDescent="0.25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 x14ac:dyDescent="0.25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 x14ac:dyDescent="0.25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 x14ac:dyDescent="0.25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 x14ac:dyDescent="0.25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 x14ac:dyDescent="0.25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 x14ac:dyDescent="0.25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 x14ac:dyDescent="0.25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 x14ac:dyDescent="0.25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 x14ac:dyDescent="0.25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 x14ac:dyDescent="0.25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 x14ac:dyDescent="0.25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 x14ac:dyDescent="0.25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 x14ac:dyDescent="0.25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 x14ac:dyDescent="0.25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 x14ac:dyDescent="0.25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 x14ac:dyDescent="0.25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 x14ac:dyDescent="0.25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 x14ac:dyDescent="0.25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 x14ac:dyDescent="0.25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 x14ac:dyDescent="0.25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 x14ac:dyDescent="0.25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 x14ac:dyDescent="0.25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 x14ac:dyDescent="0.25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 x14ac:dyDescent="0.25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 x14ac:dyDescent="0.25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 x14ac:dyDescent="0.25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 x14ac:dyDescent="0.25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 x14ac:dyDescent="0.25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 x14ac:dyDescent="0.25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 x14ac:dyDescent="0.25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 x14ac:dyDescent="0.25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 x14ac:dyDescent="0.25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 x14ac:dyDescent="0.25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 x14ac:dyDescent="0.25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 x14ac:dyDescent="0.25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 x14ac:dyDescent="0.25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 x14ac:dyDescent="0.25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 x14ac:dyDescent="0.25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 x14ac:dyDescent="0.25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 x14ac:dyDescent="0.25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 x14ac:dyDescent="0.25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 x14ac:dyDescent="0.25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 x14ac:dyDescent="0.25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 x14ac:dyDescent="0.25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 x14ac:dyDescent="0.25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 x14ac:dyDescent="0.25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 x14ac:dyDescent="0.25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 x14ac:dyDescent="0.25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 x14ac:dyDescent="0.25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 x14ac:dyDescent="0.25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 x14ac:dyDescent="0.25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 x14ac:dyDescent="0.25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 x14ac:dyDescent="0.25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 x14ac:dyDescent="0.25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 x14ac:dyDescent="0.25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 x14ac:dyDescent="0.25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 x14ac:dyDescent="0.25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 x14ac:dyDescent="0.25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 x14ac:dyDescent="0.25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 x14ac:dyDescent="0.25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 x14ac:dyDescent="0.25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 x14ac:dyDescent="0.25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 x14ac:dyDescent="0.25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 x14ac:dyDescent="0.25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 x14ac:dyDescent="0.25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 x14ac:dyDescent="0.25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 x14ac:dyDescent="0.25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 x14ac:dyDescent="0.25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 x14ac:dyDescent="0.25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 x14ac:dyDescent="0.25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 x14ac:dyDescent="0.25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 x14ac:dyDescent="0.25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 x14ac:dyDescent="0.25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 x14ac:dyDescent="0.25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 x14ac:dyDescent="0.25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 x14ac:dyDescent="0.25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 x14ac:dyDescent="0.25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 x14ac:dyDescent="0.25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 x14ac:dyDescent="0.25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 x14ac:dyDescent="0.25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 x14ac:dyDescent="0.25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 x14ac:dyDescent="0.25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 x14ac:dyDescent="0.25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 x14ac:dyDescent="0.25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 x14ac:dyDescent="0.25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 x14ac:dyDescent="0.25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 x14ac:dyDescent="0.25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 x14ac:dyDescent="0.25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 x14ac:dyDescent="0.25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 x14ac:dyDescent="0.25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 x14ac:dyDescent="0.25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 x14ac:dyDescent="0.25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 x14ac:dyDescent="0.25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 x14ac:dyDescent="0.25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 x14ac:dyDescent="0.25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 x14ac:dyDescent="0.25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 x14ac:dyDescent="0.25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 x14ac:dyDescent="0.25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 x14ac:dyDescent="0.25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 x14ac:dyDescent="0.25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 x14ac:dyDescent="0.25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 x14ac:dyDescent="0.25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 x14ac:dyDescent="0.25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 x14ac:dyDescent="0.25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 x14ac:dyDescent="0.25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 x14ac:dyDescent="0.25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 x14ac:dyDescent="0.25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 x14ac:dyDescent="0.25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 x14ac:dyDescent="0.25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 x14ac:dyDescent="0.25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 x14ac:dyDescent="0.25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 x14ac:dyDescent="0.25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 x14ac:dyDescent="0.25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 x14ac:dyDescent="0.25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 x14ac:dyDescent="0.25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 x14ac:dyDescent="0.25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 x14ac:dyDescent="0.25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 x14ac:dyDescent="0.25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 x14ac:dyDescent="0.25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 x14ac:dyDescent="0.25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 x14ac:dyDescent="0.25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 x14ac:dyDescent="0.25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 x14ac:dyDescent="0.25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 x14ac:dyDescent="0.25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 x14ac:dyDescent="0.25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 x14ac:dyDescent="0.25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 x14ac:dyDescent="0.25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 x14ac:dyDescent="0.25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 x14ac:dyDescent="0.25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 x14ac:dyDescent="0.25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 x14ac:dyDescent="0.25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 x14ac:dyDescent="0.25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 x14ac:dyDescent="0.25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 x14ac:dyDescent="0.25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 x14ac:dyDescent="0.25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 x14ac:dyDescent="0.25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 x14ac:dyDescent="0.25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 x14ac:dyDescent="0.25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 x14ac:dyDescent="0.25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 x14ac:dyDescent="0.25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2021-12-23T13:16:38Z</dcterms:modified>
</cp:coreProperties>
</file>